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IngCarr21_M-I" sheetId="1" r:id="rId1"/>
  </sheets>
  <definedNames>
    <definedName name="_xlnm.Print_Titles" localSheetId="0">'IngCarr21_M-I'!$1:$6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35" i="1" l="1"/>
  <c r="J135" i="1"/>
  <c r="I135" i="1"/>
  <c r="H135" i="1"/>
  <c r="G135" i="1"/>
  <c r="F135" i="1"/>
  <c r="E135" i="1"/>
  <c r="D135" i="1"/>
  <c r="C135" i="1"/>
  <c r="J134" i="1"/>
  <c r="J131" i="1" s="1"/>
  <c r="I134" i="1"/>
  <c r="H134" i="1"/>
  <c r="I131" i="1"/>
  <c r="H131" i="1"/>
  <c r="G131" i="1"/>
  <c r="F131" i="1"/>
  <c r="E131" i="1"/>
  <c r="D131" i="1"/>
  <c r="C131" i="1"/>
  <c r="K128" i="1"/>
  <c r="J128" i="1"/>
  <c r="E128" i="1"/>
  <c r="D128" i="1"/>
  <c r="J127" i="1"/>
  <c r="K127" i="1" s="1"/>
  <c r="E127" i="1"/>
  <c r="J126" i="1"/>
  <c r="K126" i="1" s="1"/>
  <c r="E126" i="1"/>
  <c r="J125" i="1"/>
  <c r="J124" i="1" s="1"/>
  <c r="E125" i="1"/>
  <c r="E124" i="1" s="1"/>
  <c r="D125" i="1"/>
  <c r="D124" i="1" s="1"/>
  <c r="I124" i="1"/>
  <c r="H124" i="1"/>
  <c r="G124" i="1"/>
  <c r="F124" i="1"/>
  <c r="C124" i="1"/>
  <c r="J121" i="1"/>
  <c r="K121" i="1" s="1"/>
  <c r="K120" i="1" s="1"/>
  <c r="I121" i="1"/>
  <c r="H121" i="1"/>
  <c r="H120" i="1" s="1"/>
  <c r="G121" i="1"/>
  <c r="D121" i="1"/>
  <c r="E121" i="1" s="1"/>
  <c r="E120" i="1" s="1"/>
  <c r="I120" i="1"/>
  <c r="G120" i="1"/>
  <c r="F120" i="1"/>
  <c r="C120" i="1"/>
  <c r="E119" i="1"/>
  <c r="E118" i="1"/>
  <c r="E117" i="1"/>
  <c r="E116" i="1"/>
  <c r="E115" i="1"/>
  <c r="J114" i="1"/>
  <c r="I114" i="1"/>
  <c r="I101" i="1" s="1"/>
  <c r="I94" i="1" s="1"/>
  <c r="H114" i="1"/>
  <c r="H101" i="1" s="1"/>
  <c r="H94" i="1" s="1"/>
  <c r="E114" i="1"/>
  <c r="K114" i="1" s="1"/>
  <c r="K101" i="1" s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 s="1"/>
  <c r="E94" i="1" s="1"/>
  <c r="J101" i="1"/>
  <c r="G101" i="1"/>
  <c r="G94" i="1" s="1"/>
  <c r="F101" i="1"/>
  <c r="F94" i="1" s="1"/>
  <c r="D101" i="1"/>
  <c r="C101" i="1"/>
  <c r="C94" i="1"/>
  <c r="J68" i="1"/>
  <c r="I68" i="1"/>
  <c r="E68" i="1"/>
  <c r="K68" i="1" s="1"/>
  <c r="K67" i="1"/>
  <c r="J67" i="1"/>
  <c r="I67" i="1"/>
  <c r="E67" i="1"/>
  <c r="J66" i="1"/>
  <c r="I66" i="1"/>
  <c r="E66" i="1"/>
  <c r="K66" i="1" s="1"/>
  <c r="D66" i="1"/>
  <c r="C66" i="1"/>
  <c r="C62" i="1" s="1"/>
  <c r="C50" i="1" s="1"/>
  <c r="J65" i="1"/>
  <c r="I65" i="1"/>
  <c r="I62" i="1" s="1"/>
  <c r="I50" i="1" s="1"/>
  <c r="E65" i="1"/>
  <c r="K65" i="1" s="1"/>
  <c r="C65" i="1"/>
  <c r="I64" i="1"/>
  <c r="D64" i="1"/>
  <c r="J64" i="1" s="1"/>
  <c r="C64" i="1"/>
  <c r="I63" i="1"/>
  <c r="D63" i="1"/>
  <c r="J63" i="1" s="1"/>
  <c r="C63" i="1"/>
  <c r="H62" i="1"/>
  <c r="H50" i="1" s="1"/>
  <c r="G62" i="1"/>
  <c r="G50" i="1" s="1"/>
  <c r="F62" i="1"/>
  <c r="F50" i="1"/>
  <c r="J24" i="1"/>
  <c r="I24" i="1"/>
  <c r="E24" i="1"/>
  <c r="K24" i="1" s="1"/>
  <c r="J23" i="1"/>
  <c r="I23" i="1"/>
  <c r="C23" i="1"/>
  <c r="E23" i="1" s="1"/>
  <c r="K23" i="1" s="1"/>
  <c r="K22" i="1"/>
  <c r="J22" i="1"/>
  <c r="I22" i="1"/>
  <c r="E22" i="1"/>
  <c r="J21" i="1"/>
  <c r="I21" i="1"/>
  <c r="E21" i="1"/>
  <c r="K21" i="1" s="1"/>
  <c r="J20" i="1"/>
  <c r="I20" i="1"/>
  <c r="E20" i="1"/>
  <c r="K20" i="1" s="1"/>
  <c r="K19" i="1"/>
  <c r="J19" i="1"/>
  <c r="E19" i="1"/>
  <c r="D19" i="1"/>
  <c r="C19" i="1"/>
  <c r="I19" i="1" s="1"/>
  <c r="K18" i="1"/>
  <c r="J18" i="1"/>
  <c r="E18" i="1"/>
  <c r="D18" i="1"/>
  <c r="C18" i="1"/>
  <c r="C15" i="1" s="1"/>
  <c r="K17" i="1"/>
  <c r="J17" i="1"/>
  <c r="J15" i="1" s="1"/>
  <c r="I17" i="1"/>
  <c r="E17" i="1"/>
  <c r="J16" i="1"/>
  <c r="I16" i="1"/>
  <c r="E16" i="1"/>
  <c r="K16" i="1" s="1"/>
  <c r="H15" i="1"/>
  <c r="G15" i="1"/>
  <c r="F15" i="1"/>
  <c r="D15" i="1"/>
  <c r="J10" i="1"/>
  <c r="I10" i="1"/>
  <c r="D10" i="1"/>
  <c r="E10" i="1" s="1"/>
  <c r="C10" i="1"/>
  <c r="J9" i="1"/>
  <c r="I9" i="1"/>
  <c r="H9" i="1"/>
  <c r="G9" i="1"/>
  <c r="F9" i="1"/>
  <c r="D9" i="1"/>
  <c r="D8" i="1" s="1"/>
  <c r="C9" i="1"/>
  <c r="H8" i="1"/>
  <c r="G8" i="1"/>
  <c r="F8" i="1"/>
  <c r="F7" i="1" s="1"/>
  <c r="K10" i="1" l="1"/>
  <c r="K9" i="1" s="1"/>
  <c r="E9" i="1"/>
  <c r="E8" i="1" s="1"/>
  <c r="K94" i="1"/>
  <c r="K15" i="1"/>
  <c r="G7" i="1"/>
  <c r="H7" i="1"/>
  <c r="J62" i="1"/>
  <c r="J50" i="1" s="1"/>
  <c r="C8" i="1"/>
  <c r="C7" i="1" s="1"/>
  <c r="J8" i="1"/>
  <c r="J7" i="1" s="1"/>
  <c r="E15" i="1"/>
  <c r="I18" i="1"/>
  <c r="I15" i="1" s="1"/>
  <c r="I8" i="1" s="1"/>
  <c r="I7" i="1" s="1"/>
  <c r="D120" i="1"/>
  <c r="D94" i="1" s="1"/>
  <c r="J120" i="1"/>
  <c r="J94" i="1" s="1"/>
  <c r="E63" i="1"/>
  <c r="E64" i="1"/>
  <c r="K64" i="1" s="1"/>
  <c r="K134" i="1"/>
  <c r="K131" i="1" s="1"/>
  <c r="K125" i="1"/>
  <c r="K124" i="1" s="1"/>
  <c r="D62" i="1"/>
  <c r="D50" i="1" s="1"/>
  <c r="D7" i="1" s="1"/>
  <c r="K63" i="1" l="1"/>
  <c r="K62" i="1" s="1"/>
  <c r="K50" i="1" s="1"/>
  <c r="E62" i="1"/>
  <c r="E50" i="1" s="1"/>
  <c r="E7" i="1"/>
  <c r="K8" i="1"/>
  <c r="K7" i="1" s="1"/>
</calcChain>
</file>

<file path=xl/sharedStrings.xml><?xml version="1.0" encoding="utf-8"?>
<sst xmlns="http://schemas.openxmlformats.org/spreadsheetml/2006/main" count="284" uniqueCount="163">
  <si>
    <t xml:space="preserve">Ingresos de estudiantes  a carrera -  2021 </t>
  </si>
  <si>
    <t>Inscripciones a carrera según área y servicio, por localización y sexo</t>
  </si>
  <si>
    <r>
      <rPr>
        <b/>
        <sz val="8"/>
        <color rgb="FF000000"/>
        <rFont val="Book Antiqua"/>
        <family val="1"/>
        <charset val="1"/>
      </rPr>
      <t xml:space="preserve">Generación de Ingreso a Carrera: </t>
    </r>
    <r>
      <rPr>
        <sz val="8"/>
        <color rgb="FF000000"/>
        <rFont val="Book Antiqua"/>
        <family val="1"/>
        <charset val="1"/>
      </rPr>
      <t xml:space="preserve"> comprende a los estudiantes que ingresan por primera vez a una carrera terciaria y/o de grado, en un año dado. No se consideran los estudiantes que ingresan a la carrera a través de un CIO o de un ciclo básico común en años anteriores. No se incluyen los estudiantes con inscripción provisoria por previas, ni los de intercambio. Se incluyen los estudiantes de cortesía diplomática. Res. N°15 del CDC de fecha 23/10/12, distribuido N° 850/12.</t>
    </r>
  </si>
  <si>
    <t>G - Grado</t>
  </si>
  <si>
    <t>MONTEVIDEO</t>
  </si>
  <si>
    <t>INTERIOR</t>
  </si>
  <si>
    <t>TOTAL</t>
  </si>
  <si>
    <t>T - Técnicas y Tecnológicas</t>
  </si>
  <si>
    <t>sexo</t>
  </si>
  <si>
    <t>Varón</t>
  </si>
  <si>
    <t>Mujer</t>
  </si>
  <si>
    <t>Total</t>
  </si>
  <si>
    <t>Total Udelar</t>
  </si>
  <si>
    <t>Tecnologías y Ciencias de la Naturaleza y el Hábitat</t>
  </si>
  <si>
    <t>Facultad de Agronomía</t>
  </si>
  <si>
    <t>Ingeniería Agronómica</t>
  </si>
  <si>
    <t>G</t>
  </si>
  <si>
    <t>Facultad de Arquitectura, Diseño y Urbanismo</t>
  </si>
  <si>
    <t>Arquitectura</t>
  </si>
  <si>
    <t>Licenciatura en Diseño Industrial</t>
  </si>
  <si>
    <t>Licenciatura en Diseño Integrado</t>
  </si>
  <si>
    <t>Facultad de Ciencias</t>
  </si>
  <si>
    <t>Licenciatura en Astronomía</t>
  </si>
  <si>
    <t>Licenciatura en Bioquímica</t>
  </si>
  <si>
    <t>Licenciatura en Ciencias Biológicas</t>
  </si>
  <si>
    <t>Licenciatura en Física</t>
  </si>
  <si>
    <t>Licenciatura en Geografía</t>
  </si>
  <si>
    <t>Licenciatura en Geología</t>
  </si>
  <si>
    <t>Licenciatura en Gestión Ambiental</t>
  </si>
  <si>
    <t>Licenciatura en Matemática</t>
  </si>
  <si>
    <t>Licenciatura en Recursos Naturales</t>
  </si>
  <si>
    <t>Facultad de Ingeniería</t>
  </si>
  <si>
    <t>Agrimensura</t>
  </si>
  <si>
    <t>Ingeniería Civil</t>
  </si>
  <si>
    <t>Ingeniería de Producción</t>
  </si>
  <si>
    <t>Ingeniería Eléctrica</t>
  </si>
  <si>
    <t>Ingeniería en Computación</t>
  </si>
  <si>
    <t>Ingeniería en Sistemas de Comunicación</t>
  </si>
  <si>
    <t>Ingeniería Industrial Mecánica</t>
  </si>
  <si>
    <t>Ingeniería Naval</t>
  </si>
  <si>
    <t>Licenciatura en Ingeniería Biológica</t>
  </si>
  <si>
    <t>Licenciatura en Recursos Hídricos y Riego</t>
  </si>
  <si>
    <t>Licenciatura en Computación</t>
  </si>
  <si>
    <t>Tecnólogo en Informática (UTU-UTEC-Udelar)</t>
  </si>
  <si>
    <t>T</t>
  </si>
  <si>
    <t>Tecnólogo en Telecomunicaciones</t>
  </si>
  <si>
    <t>Tecnólogo Industrial Mecánico (UTU-UTEC-Udelar)</t>
  </si>
  <si>
    <t>Facultad de Química</t>
  </si>
  <si>
    <t>Bachiller en Ciencias Químicas</t>
  </si>
  <si>
    <t>Bioquímico Clínico</t>
  </si>
  <si>
    <t>Licenciatura en Química</t>
  </si>
  <si>
    <t>Químico Farmacéutico</t>
  </si>
  <si>
    <t>Químico</t>
  </si>
  <si>
    <t>Técnico Bachiller en Ciencias Químicas</t>
  </si>
  <si>
    <t>Tecnólogo Químico (UTU-UTEC-Udelar)</t>
  </si>
  <si>
    <t>Facultad de Veterinaria</t>
  </si>
  <si>
    <t>Doctor en Ciencias Veterinarias</t>
  </si>
  <si>
    <t>Social y Artística</t>
  </si>
  <si>
    <t>Licenciatura en Interpretación Musical</t>
  </si>
  <si>
    <t>Licenciatura en Música</t>
  </si>
  <si>
    <t>Tecnicatura en Interpretación</t>
  </si>
  <si>
    <t>Licenciatura en Arte- Ciclo Básico</t>
  </si>
  <si>
    <t>Licenciatura en Arte Digital y Electrónico</t>
  </si>
  <si>
    <t>Licenciatura en Danza Contemporánea</t>
  </si>
  <si>
    <t>Licenciatura en Lenguajes y Medios Audiovisuales</t>
  </si>
  <si>
    <t>Tecnicatura en Artes - Artes Plásticas y Visuales</t>
  </si>
  <si>
    <t>Tecnicatura en Tecnologías de la Imagen Fotográfica</t>
  </si>
  <si>
    <t>Facultad de Ciencias Económicas</t>
  </si>
  <si>
    <t>Contador Publico</t>
  </si>
  <si>
    <t>Licenciatura en Administración</t>
  </si>
  <si>
    <t>Licenciatura en Economía</t>
  </si>
  <si>
    <t>Tecnicatura en Administración</t>
  </si>
  <si>
    <t>Tecnólogo en Administración y Contabilidad</t>
  </si>
  <si>
    <t>Tecnólogo en Gestión Universitaria</t>
  </si>
  <si>
    <t>Facultad de Ciencias Sociales</t>
  </si>
  <si>
    <t>Ciclo Inicial en Ciencias Sociales</t>
  </si>
  <si>
    <t>Tecnicatura en Desarrollo Regional Sustentable</t>
  </si>
  <si>
    <t>Facultad de Derecho</t>
  </si>
  <si>
    <t>Abogacía</t>
  </si>
  <si>
    <t>Licenciatura en Relaciones Internacionales</t>
  </si>
  <si>
    <t>Licenciatura en Relaciones Laborales</t>
  </si>
  <si>
    <t>Notariado</t>
  </si>
  <si>
    <t>Traductorado Publico</t>
  </si>
  <si>
    <t>Facultad de Humanidades y Ciencias de la Educación</t>
  </si>
  <si>
    <t>Licenciatura en Ciencias Antropológicas</t>
  </si>
  <si>
    <t>Tecnicatura Universitaria en Corrección de Estilo</t>
  </si>
  <si>
    <t>Tecnicatura Universitaria en Dramaturgia</t>
  </si>
  <si>
    <t>Licenciatura en Educación</t>
  </si>
  <si>
    <t>Licenciatura en Filosofía</t>
  </si>
  <si>
    <t>Licenciatura en Historia</t>
  </si>
  <si>
    <t>Tecnicatura en Interpretación y Traducción LSU - Español</t>
  </si>
  <si>
    <t>Licenciatura en Letras</t>
  </si>
  <si>
    <t>Licenciatura en Turismo</t>
  </si>
  <si>
    <t xml:space="preserve">Licenciatura en Lingüística </t>
  </si>
  <si>
    <t>Tecnicatura Universitario en Bienes Culturales</t>
  </si>
  <si>
    <t>Facultad de Información y Comunicación</t>
  </si>
  <si>
    <t>Licenciatura en Archivología</t>
  </si>
  <si>
    <t>Licenciatura en Bibliotecología</t>
  </si>
  <si>
    <t xml:space="preserve">Licenciatura en Comunicación </t>
  </si>
  <si>
    <t>Salud</t>
  </si>
  <si>
    <t>Escuela de Nutrición</t>
  </si>
  <si>
    <t>Licenciatura en Nutrición</t>
  </si>
  <si>
    <t>Técnico Operador de Alimentos</t>
  </si>
  <si>
    <t>Escuela de Parteras</t>
  </si>
  <si>
    <t>Licenciatura en Obstetricia</t>
  </si>
  <si>
    <t>Obstetra Partera</t>
  </si>
  <si>
    <t>EUTM - Escuela Universitaria de Tecnología Médica</t>
  </si>
  <si>
    <t>Licenciatura en Fisioterapia</t>
  </si>
  <si>
    <t>Licenciatura en Fonoaudiología</t>
  </si>
  <si>
    <t>Licenciatura en Imagenologia</t>
  </si>
  <si>
    <t>Licenciatura en Instrumentación Quirúrgica</t>
  </si>
  <si>
    <t>Licenciatura en Laboratorio Clínico</t>
  </si>
  <si>
    <t>Licenciatura en Neumocardiologia</t>
  </si>
  <si>
    <t>Licenciatura en Neurofisiología Clínica</t>
  </si>
  <si>
    <t>Licenciatura en Oftalmología</t>
  </si>
  <si>
    <t>Licenciatura en Psicomotricidad</t>
  </si>
  <si>
    <t>Licenciatura en Registros Médicos</t>
  </si>
  <si>
    <t>Licenciatura en Terapia Ocupacional</t>
  </si>
  <si>
    <t>Tecnicatura en Anatomía Patológica</t>
  </si>
  <si>
    <t>Tecnicatura en Hemoterapia</t>
  </si>
  <si>
    <t>Tecnicatura en Podología</t>
  </si>
  <si>
    <t>Tecnicatura en Radioisótopos</t>
  </si>
  <si>
    <t>Tecnólogo en Radioterapia</t>
  </si>
  <si>
    <t>Tecnólogo en Salud Ocupacional</t>
  </si>
  <si>
    <t>Tecnólogo en Cosmetología Medica</t>
  </si>
  <si>
    <t>Facultad de Enfermería</t>
  </si>
  <si>
    <t>Licenciatura en Enfermería</t>
  </si>
  <si>
    <t>Facultad de Medicina</t>
  </si>
  <si>
    <t>Doctor en Medicina</t>
  </si>
  <si>
    <t>Facultad de Odontología</t>
  </si>
  <si>
    <t>Asistente en Odontología</t>
  </si>
  <si>
    <t>Higienista en Odontología</t>
  </si>
  <si>
    <t>Laboratorista en Odontología</t>
  </si>
  <si>
    <t>Doctor en Odontología</t>
  </si>
  <si>
    <t>Facultad de Psicología</t>
  </si>
  <si>
    <t>Licenciado en Psicología</t>
  </si>
  <si>
    <t>Instituto Superior de Educación Física</t>
  </si>
  <si>
    <t>Licenciatura en Educación Física orientación a las Practicas Educativas - ANEP</t>
  </si>
  <si>
    <t>Licenciatura en Educación Física</t>
  </si>
  <si>
    <t>Tecnicatura en Deportes</t>
  </si>
  <si>
    <t>Carreras Compartidas</t>
  </si>
  <si>
    <t>Ingeniería en Alimentos</t>
  </si>
  <si>
    <t>Ingeniería Forestal</t>
  </si>
  <si>
    <t>Ingeniería Química</t>
  </si>
  <si>
    <t>Licenciatura en Biología Humana</t>
  </si>
  <si>
    <t>Licenciatura en Ciencias de la Atmósfera</t>
  </si>
  <si>
    <t>Licenciatura en Diseño de Comunicación Visual</t>
  </si>
  <si>
    <t>Licenciatura en Diseño del Paisaje</t>
  </si>
  <si>
    <t>Licenciatura en Estadística</t>
  </si>
  <si>
    <t>Licenciatura en Física Médica</t>
  </si>
  <si>
    <t>Tecnólogo en Cartografía</t>
  </si>
  <si>
    <t>Tecnólogo en Madera (UTU-UTEC-Udelar)</t>
  </si>
  <si>
    <t>Tecnólogo Minero</t>
  </si>
  <si>
    <t>Programas de Formación Inicial</t>
  </si>
  <si>
    <t>Ciclo Inicial en biología - bioquímica</t>
  </si>
  <si>
    <t>Ciclo Inicial Optativo Orientación Ciencia y Tecnología</t>
  </si>
  <si>
    <t>Ciclo Inicial Optativo Salud</t>
  </si>
  <si>
    <t>Ciclo Inicial Optativo Área Social</t>
  </si>
  <si>
    <t>Fuente: Sistema de Gestión Administrativa de la Enseñanza (SGAE) y bedelías de los servicios universitarios</t>
  </si>
  <si>
    <t>Elaborado por Dirección General de Planeamiento</t>
  </si>
  <si>
    <t>Datos a: Marzo 2022</t>
  </si>
  <si>
    <t>Instituto Escuela Nacional de Bellas Artes</t>
  </si>
  <si>
    <t>Escuela Universitaria de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</si>
</sst>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\ %"/>
    <numFmt numFmtId="165" formatCode="_-* #,##0.00_-;\-* #,##0.00_-;_-* \-??_-;_-@_-"/>
    <numFmt numFmtId="166" formatCode="_-* #,##0_-;\-* #,##0_-;_-* \-??_-;_-@_-"/>
  </numFmts>
  <fonts count="1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Book Antiqua"/>
      <family val="1"/>
      <charset val="1"/>
    </font>
    <font>
      <b/>
      <sz val="10"/>
      <color rgb="FF000000"/>
      <name val="Book Antiqua"/>
      <family val="1"/>
      <charset val="1"/>
    </font>
    <font>
      <b/>
      <sz val="16"/>
      <color rgb="FFFFFFFF"/>
      <name val="Book Antiqua"/>
      <family val="1"/>
      <charset val="1"/>
    </font>
    <font>
      <sz val="16"/>
      <color rgb="FFFFFFFF"/>
      <name val="Book Antiqua"/>
      <family val="1"/>
      <charset val="1"/>
    </font>
    <font>
      <b/>
      <sz val="12"/>
      <name val="Book Antiqua"/>
      <family val="1"/>
      <charset val="1"/>
    </font>
    <font>
      <b/>
      <sz val="8"/>
      <color rgb="FF000000"/>
      <name val="Book Antiqua"/>
      <family val="1"/>
      <charset val="1"/>
    </font>
    <font>
      <sz val="8"/>
      <color rgb="FF000000"/>
      <name val="Book Antiqua"/>
      <family val="1"/>
      <charset val="1"/>
    </font>
    <font>
      <sz val="9"/>
      <color rgb="FF000000"/>
      <name val="Book Antiqua"/>
      <family val="1"/>
      <charset val="1"/>
    </font>
    <font>
      <sz val="11"/>
      <color rgb="FF000000"/>
      <name val="Book Antiqua"/>
      <family val="1"/>
      <charset val="1"/>
    </font>
    <font>
      <b/>
      <sz val="12"/>
      <color rgb="FFFFFFFF"/>
      <name val="Book Antiqua"/>
      <family val="1"/>
      <charset val="1"/>
    </font>
    <font>
      <b/>
      <sz val="11"/>
      <color rgb="FF000000"/>
      <name val="Book Antiqua"/>
      <family val="1"/>
      <charset val="1"/>
    </font>
    <font>
      <b/>
      <sz val="9"/>
      <color rgb="FF000000"/>
      <name val="Book Antiqua"/>
      <family val="1"/>
      <charset val="1"/>
    </font>
    <font>
      <sz val="9"/>
      <name val="Book Antiqua"/>
      <family val="1"/>
      <charset val="1"/>
    </font>
    <font>
      <sz val="10"/>
      <name val="Book Antiqua"/>
      <family val="1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5" fontId="1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6" fillId="0" borderId="0" applyBorder="0" applyProtection="0"/>
  </cellStyleXfs>
  <cellXfs count="49">
    <xf numFmtId="0" fontId="0" fillId="0" borderId="0" xfId="0"/>
    <xf numFmtId="166" fontId="3" fillId="0" borderId="7" xfId="1" applyNumberFormat="1" applyFont="1" applyBorder="1" applyAlignment="1" applyProtection="1">
      <alignment horizontal="center" wrapText="1"/>
    </xf>
    <xf numFmtId="0" fontId="7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66" fontId="9" fillId="0" borderId="5" xfId="1" applyNumberFormat="1" applyFont="1" applyBorder="1" applyAlignment="1" applyProtection="1">
      <alignment horizontal="left" vertical="top" wrapText="1"/>
    </xf>
    <xf numFmtId="166" fontId="3" fillId="0" borderId="6" xfId="1" applyNumberFormat="1" applyFont="1" applyBorder="1" applyAlignment="1" applyProtection="1">
      <alignment horizontal="left" vertical="center" wrapText="1"/>
    </xf>
    <xf numFmtId="166" fontId="3" fillId="0" borderId="7" xfId="1" applyNumberFormat="1" applyFont="1" applyBorder="1" applyAlignment="1" applyProtection="1">
      <alignment horizontal="center" wrapText="1"/>
    </xf>
    <xf numFmtId="166" fontId="3" fillId="0" borderId="8" xfId="1" applyNumberFormat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left" vertical="center" wrapText="1"/>
    </xf>
    <xf numFmtId="166" fontId="2" fillId="0" borderId="7" xfId="1" applyNumberFormat="1" applyFont="1" applyBorder="1" applyAlignment="1" applyProtection="1">
      <alignment horizontal="center" wrapText="1"/>
    </xf>
    <xf numFmtId="0" fontId="10" fillId="0" borderId="0" xfId="0" applyFont="1"/>
    <xf numFmtId="166" fontId="11" fillId="4" borderId="7" xfId="1" applyNumberFormat="1" applyFont="1" applyFill="1" applyBorder="1" applyAlignment="1" applyProtection="1"/>
    <xf numFmtId="166" fontId="2" fillId="0" borderId="0" xfId="0" applyNumberFormat="1" applyFont="1"/>
    <xf numFmtId="166" fontId="12" fillId="5" borderId="7" xfId="1" applyNumberFormat="1" applyFont="1" applyFill="1" applyBorder="1" applyAlignment="1" applyProtection="1"/>
    <xf numFmtId="166" fontId="12" fillId="5" borderId="3" xfId="1" applyNumberFormat="1" applyFont="1" applyFill="1" applyBorder="1" applyAlignment="1" applyProtection="1"/>
    <xf numFmtId="166" fontId="3" fillId="3" borderId="7" xfId="1" applyNumberFormat="1" applyFont="1" applyFill="1" applyBorder="1" applyAlignment="1" applyProtection="1">
      <alignment horizontal="left" vertical="top" wrapText="1"/>
    </xf>
    <xf numFmtId="166" fontId="3" fillId="3" borderId="7" xfId="1" applyNumberFormat="1" applyFont="1" applyFill="1" applyBorder="1" applyAlignment="1" applyProtection="1">
      <alignment horizontal="right" vertical="top" wrapText="1"/>
    </xf>
    <xf numFmtId="166" fontId="3" fillId="3" borderId="7" xfId="1" applyNumberFormat="1" applyFont="1" applyFill="1" applyBorder="1" applyAlignment="1" applyProtection="1"/>
    <xf numFmtId="166" fontId="2" fillId="0" borderId="7" xfId="1" applyNumberFormat="1" applyFont="1" applyBorder="1" applyAlignment="1" applyProtection="1">
      <alignment horizontal="left" vertical="top" wrapText="1"/>
    </xf>
    <xf numFmtId="166" fontId="9" fillId="0" borderId="7" xfId="1" applyNumberFormat="1" applyFont="1" applyBorder="1" applyAlignment="1" applyProtection="1">
      <alignment horizontal="left" vertical="top" wrapText="1"/>
    </xf>
    <xf numFmtId="166" fontId="9" fillId="0" borderId="7" xfId="1" applyNumberFormat="1" applyFont="1" applyBorder="1" applyAlignment="1" applyProtection="1">
      <alignment horizontal="right" vertical="center"/>
    </xf>
    <xf numFmtId="166" fontId="13" fillId="0" borderId="7" xfId="1" applyNumberFormat="1" applyFont="1" applyBorder="1" applyAlignment="1" applyProtection="1">
      <alignment horizontal="right" vertical="center"/>
    </xf>
    <xf numFmtId="166" fontId="13" fillId="3" borderId="7" xfId="1" applyNumberFormat="1" applyFont="1" applyFill="1" applyBorder="1" applyAlignment="1" applyProtection="1">
      <alignment horizontal="right" vertical="top" wrapText="1"/>
    </xf>
    <xf numFmtId="166" fontId="3" fillId="5" borderId="7" xfId="1" applyNumberFormat="1" applyFont="1" applyFill="1" applyBorder="1" applyAlignment="1" applyProtection="1">
      <alignment horizontal="left" vertical="top" wrapText="1"/>
    </xf>
    <xf numFmtId="166" fontId="13" fillId="5" borderId="7" xfId="1" applyNumberFormat="1" applyFont="1" applyFill="1" applyBorder="1" applyAlignment="1" applyProtection="1">
      <alignment horizontal="left" vertical="top" wrapText="1"/>
    </xf>
    <xf numFmtId="166" fontId="3" fillId="0" borderId="7" xfId="1" applyNumberFormat="1" applyFont="1" applyBorder="1" applyAlignment="1" applyProtection="1"/>
    <xf numFmtId="0" fontId="2" fillId="0" borderId="5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6" xfId="0" applyFont="1" applyBorder="1"/>
    <xf numFmtId="0" fontId="9" fillId="0" borderId="5" xfId="0" applyFont="1" applyBorder="1"/>
    <xf numFmtId="0" fontId="9" fillId="0" borderId="5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6" xfId="0" applyFont="1" applyBorder="1"/>
    <xf numFmtId="3" fontId="14" fillId="0" borderId="8" xfId="0" applyNumberFormat="1" applyFont="1" applyBorder="1" applyAlignment="1">
      <alignment wrapText="1"/>
    </xf>
    <xf numFmtId="3" fontId="15" fillId="0" borderId="10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3" fontId="6" fillId="0" borderId="9" xfId="0" applyNumberFormat="1" applyFont="1" applyBorder="1" applyAlignment="1">
      <alignment wrapText="1"/>
    </xf>
    <xf numFmtId="3" fontId="6" fillId="0" borderId="0" xfId="0" applyNumberFormat="1" applyFont="1" applyBorder="1" applyAlignment="1">
      <alignment wrapText="1"/>
    </xf>
  </cellXfs>
  <cellStyles count="8">
    <cellStyle name="Millares" xfId="1" builtinId="3"/>
    <cellStyle name="Normal" xfId="0" builtinId="0"/>
    <cellStyle name="Normal 2" xfId="2"/>
    <cellStyle name="Normal 2 2" xfId="3"/>
    <cellStyle name="Normal 2 3" xfId="4"/>
    <cellStyle name="Normal 3" xfId="5"/>
    <cellStyle name="Normal 4" xfId="6"/>
    <cellStyle name="Porcentaje 2" xfId="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0"/>
  <sheetViews>
    <sheetView showGridLines="0" tabSelected="1" view="pageBreakPreview" topLeftCell="A109" zoomScale="80" zoomScaleNormal="100" zoomScalePageLayoutView="80" workbookViewId="0">
      <selection activeCell="A52" sqref="A52"/>
    </sheetView>
  </sheetViews>
  <sheetFormatPr baseColWidth="10" defaultColWidth="7.6640625" defaultRowHeight="14.4" x14ac:dyDescent="0.3"/>
  <cols>
    <col min="1" max="1" width="50.33203125" style="3" customWidth="1"/>
    <col min="2" max="2" width="2.88671875" style="3" customWidth="1"/>
    <col min="3" max="5" width="8.44140625" style="3" customWidth="1"/>
    <col min="6" max="6" width="7.109375" style="3" customWidth="1"/>
    <col min="7" max="7" width="7.5546875" style="3" customWidth="1"/>
    <col min="8" max="8" width="7.33203125" style="3" customWidth="1"/>
    <col min="9" max="9" width="9.5546875" style="4" customWidth="1"/>
    <col min="10" max="10" width="8.77734375" style="4" customWidth="1"/>
    <col min="11" max="11" width="8.44140625" style="4" customWidth="1"/>
    <col min="12" max="1025" width="7.6640625" style="3"/>
  </cols>
  <sheetData>
    <row r="1" spans="1:16" ht="21" x14ac:dyDescent="0.3">
      <c r="A1" s="5" t="s">
        <v>0</v>
      </c>
      <c r="B1" s="6"/>
      <c r="C1" s="7"/>
      <c r="D1" s="7"/>
      <c r="E1" s="8"/>
      <c r="F1" s="8"/>
      <c r="G1" s="8"/>
      <c r="H1" s="8"/>
      <c r="I1" s="8"/>
      <c r="J1" s="8"/>
      <c r="K1" s="9"/>
    </row>
    <row r="2" spans="1:16" ht="20.399999999999999" customHeight="1" x14ac:dyDescent="0.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6" ht="37.200000000000003" customHeight="1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6" ht="13.8" customHeight="1" x14ac:dyDescent="0.3">
      <c r="A4" s="13" t="s">
        <v>3</v>
      </c>
      <c r="B4" s="14"/>
      <c r="C4" s="1" t="s">
        <v>4</v>
      </c>
      <c r="D4" s="1"/>
      <c r="E4" s="1"/>
      <c r="F4" s="1" t="s">
        <v>5</v>
      </c>
      <c r="G4" s="1"/>
      <c r="H4" s="1"/>
      <c r="I4" s="1" t="s">
        <v>6</v>
      </c>
      <c r="J4" s="1"/>
      <c r="K4" s="1"/>
    </row>
    <row r="5" spans="1:16" ht="13.8" customHeight="1" x14ac:dyDescent="0.3">
      <c r="A5" s="13" t="s">
        <v>7</v>
      </c>
      <c r="B5" s="14"/>
      <c r="C5" s="1" t="s">
        <v>8</v>
      </c>
      <c r="D5" s="1"/>
      <c r="E5" s="1"/>
      <c r="F5" s="1" t="s">
        <v>8</v>
      </c>
      <c r="G5" s="1"/>
      <c r="H5" s="1"/>
      <c r="I5" s="1" t="s">
        <v>8</v>
      </c>
      <c r="J5" s="1"/>
      <c r="K5" s="1"/>
    </row>
    <row r="6" spans="1:16" s="19" customFormat="1" x14ac:dyDescent="0.3">
      <c r="A6" s="16"/>
      <c r="B6" s="17"/>
      <c r="C6" s="18" t="s">
        <v>9</v>
      </c>
      <c r="D6" s="18" t="s">
        <v>10</v>
      </c>
      <c r="E6" s="18" t="s">
        <v>11</v>
      </c>
      <c r="F6" s="18" t="s">
        <v>9</v>
      </c>
      <c r="G6" s="18" t="s">
        <v>10</v>
      </c>
      <c r="H6" s="18" t="s">
        <v>11</v>
      </c>
      <c r="I6" s="15" t="s">
        <v>9</v>
      </c>
      <c r="J6" s="15" t="s">
        <v>10</v>
      </c>
      <c r="K6" s="15" t="s">
        <v>11</v>
      </c>
    </row>
    <row r="7" spans="1:16" ht="14.4" customHeight="1" x14ac:dyDescent="0.3">
      <c r="A7" s="20" t="s">
        <v>12</v>
      </c>
      <c r="B7" s="20"/>
      <c r="C7" s="20">
        <f t="shared" ref="C7:K7" si="0">+C8+C50+C94+C135+C148</f>
        <v>12286</v>
      </c>
      <c r="D7" s="20">
        <f t="shared" si="0"/>
        <v>22757</v>
      </c>
      <c r="E7" s="20">
        <f t="shared" si="0"/>
        <v>35043</v>
      </c>
      <c r="F7" s="20">
        <f t="shared" si="0"/>
        <v>2118</v>
      </c>
      <c r="G7" s="20">
        <f t="shared" si="0"/>
        <v>3731</v>
      </c>
      <c r="H7" s="20">
        <f t="shared" si="0"/>
        <v>5849</v>
      </c>
      <c r="I7" s="20">
        <f t="shared" si="0"/>
        <v>14404</v>
      </c>
      <c r="J7" s="20">
        <f t="shared" si="0"/>
        <v>26488</v>
      </c>
      <c r="K7" s="20">
        <f t="shared" si="0"/>
        <v>40892</v>
      </c>
      <c r="N7" s="21"/>
      <c r="O7" s="21"/>
      <c r="P7" s="21"/>
    </row>
    <row r="8" spans="1:16" ht="13.95" customHeight="1" x14ac:dyDescent="0.3">
      <c r="A8" s="22" t="s">
        <v>13</v>
      </c>
      <c r="B8" s="23"/>
      <c r="C8" s="22">
        <f t="shared" ref="C8:K8" si="1">+C9+C11+C15+C25+C40+C48</f>
        <v>2992</v>
      </c>
      <c r="D8" s="22">
        <f t="shared" si="1"/>
        <v>2749</v>
      </c>
      <c r="E8" s="22">
        <f t="shared" si="1"/>
        <v>5741</v>
      </c>
      <c r="F8" s="22">
        <f t="shared" si="1"/>
        <v>527</v>
      </c>
      <c r="G8" s="22">
        <f t="shared" si="1"/>
        <v>392</v>
      </c>
      <c r="H8" s="22">
        <f t="shared" si="1"/>
        <v>919</v>
      </c>
      <c r="I8" s="22">
        <f t="shared" si="1"/>
        <v>3519</v>
      </c>
      <c r="J8" s="22">
        <f t="shared" si="1"/>
        <v>3141</v>
      </c>
      <c r="K8" s="22">
        <f t="shared" si="1"/>
        <v>6660</v>
      </c>
    </row>
    <row r="9" spans="1:16" ht="14.4" customHeight="1" x14ac:dyDescent="0.3">
      <c r="A9" s="24" t="s">
        <v>14</v>
      </c>
      <c r="B9" s="25"/>
      <c r="C9" s="26">
        <f t="shared" ref="C9:K9" si="2">+C10</f>
        <v>187</v>
      </c>
      <c r="D9" s="26">
        <f t="shared" si="2"/>
        <v>103</v>
      </c>
      <c r="E9" s="26">
        <f t="shared" si="2"/>
        <v>290</v>
      </c>
      <c r="F9" s="26">
        <f t="shared" si="2"/>
        <v>42</v>
      </c>
      <c r="G9" s="26">
        <f t="shared" si="2"/>
        <v>24</v>
      </c>
      <c r="H9" s="26">
        <f t="shared" si="2"/>
        <v>66</v>
      </c>
      <c r="I9" s="26">
        <f t="shared" si="2"/>
        <v>229</v>
      </c>
      <c r="J9" s="26">
        <f t="shared" si="2"/>
        <v>127</v>
      </c>
      <c r="K9" s="26">
        <f t="shared" si="2"/>
        <v>356</v>
      </c>
    </row>
    <row r="10" spans="1:16" x14ac:dyDescent="0.3">
      <c r="A10" s="27" t="s">
        <v>15</v>
      </c>
      <c r="B10" s="28" t="s">
        <v>16</v>
      </c>
      <c r="C10" s="29">
        <f>183+4</f>
        <v>187</v>
      </c>
      <c r="D10" s="29">
        <f>98+5</f>
        <v>103</v>
      </c>
      <c r="E10" s="29">
        <f>+D10+C10</f>
        <v>290</v>
      </c>
      <c r="F10" s="29">
        <v>42</v>
      </c>
      <c r="G10" s="29">
        <v>24</v>
      </c>
      <c r="H10" s="29">
        <v>66</v>
      </c>
      <c r="I10" s="30">
        <f>+F10+C10</f>
        <v>229</v>
      </c>
      <c r="J10" s="30">
        <f>+G10+D10</f>
        <v>127</v>
      </c>
      <c r="K10" s="30">
        <f>+H10+E10</f>
        <v>356</v>
      </c>
    </row>
    <row r="11" spans="1:16" ht="14.4" customHeight="1" x14ac:dyDescent="0.3">
      <c r="A11" s="24" t="s">
        <v>17</v>
      </c>
      <c r="B11" s="31"/>
      <c r="C11" s="26">
        <v>329</v>
      </c>
      <c r="D11" s="26">
        <v>721</v>
      </c>
      <c r="E11" s="26">
        <v>1050</v>
      </c>
      <c r="F11" s="26">
        <v>16</v>
      </c>
      <c r="G11" s="26">
        <v>19</v>
      </c>
      <c r="H11" s="26">
        <v>35</v>
      </c>
      <c r="I11" s="26">
        <v>345</v>
      </c>
      <c r="J11" s="26">
        <v>740</v>
      </c>
      <c r="K11" s="26">
        <v>1085</v>
      </c>
    </row>
    <row r="12" spans="1:16" ht="14.4" customHeight="1" x14ac:dyDescent="0.3">
      <c r="A12" s="27" t="s">
        <v>18</v>
      </c>
      <c r="B12" s="28" t="s">
        <v>16</v>
      </c>
      <c r="C12" s="29">
        <v>230</v>
      </c>
      <c r="D12" s="29">
        <v>336</v>
      </c>
      <c r="E12" s="29">
        <v>566</v>
      </c>
      <c r="F12" s="29">
        <v>0</v>
      </c>
      <c r="G12" s="29">
        <v>0</v>
      </c>
      <c r="H12" s="29">
        <v>0</v>
      </c>
      <c r="I12" s="30">
        <v>230</v>
      </c>
      <c r="J12" s="30">
        <v>336</v>
      </c>
      <c r="K12" s="30">
        <v>566</v>
      </c>
    </row>
    <row r="13" spans="1:16" ht="14.4" customHeight="1" x14ac:dyDescent="0.3">
      <c r="A13" s="27" t="s">
        <v>19</v>
      </c>
      <c r="B13" s="28" t="s">
        <v>16</v>
      </c>
      <c r="C13" s="29">
        <v>99</v>
      </c>
      <c r="D13" s="29">
        <v>385</v>
      </c>
      <c r="E13" s="29">
        <v>484</v>
      </c>
      <c r="F13" s="29">
        <v>0</v>
      </c>
      <c r="G13" s="29">
        <v>0</v>
      </c>
      <c r="H13" s="29">
        <v>0</v>
      </c>
      <c r="I13" s="30">
        <v>99</v>
      </c>
      <c r="J13" s="30">
        <v>385</v>
      </c>
      <c r="K13" s="30">
        <v>484</v>
      </c>
    </row>
    <row r="14" spans="1:16" x14ac:dyDescent="0.3">
      <c r="A14" s="27" t="s">
        <v>20</v>
      </c>
      <c r="B14" s="28" t="s">
        <v>16</v>
      </c>
      <c r="C14" s="29">
        <v>0</v>
      </c>
      <c r="D14" s="29">
        <v>0</v>
      </c>
      <c r="E14" s="29">
        <v>0</v>
      </c>
      <c r="F14" s="29">
        <v>16</v>
      </c>
      <c r="G14" s="29">
        <v>19</v>
      </c>
      <c r="H14" s="29">
        <v>35</v>
      </c>
      <c r="I14" s="30">
        <v>16</v>
      </c>
      <c r="J14" s="30">
        <v>19</v>
      </c>
      <c r="K14" s="30">
        <v>35</v>
      </c>
    </row>
    <row r="15" spans="1:16" ht="14.4" customHeight="1" x14ac:dyDescent="0.3">
      <c r="A15" s="24" t="s">
        <v>21</v>
      </c>
      <c r="B15" s="31"/>
      <c r="C15" s="26">
        <f t="shared" ref="C15:K15" si="3">+SUM(C16:C24)</f>
        <v>453</v>
      </c>
      <c r="D15" s="26">
        <f t="shared" si="3"/>
        <v>462</v>
      </c>
      <c r="E15" s="26">
        <f t="shared" si="3"/>
        <v>915</v>
      </c>
      <c r="F15" s="26">
        <f t="shared" si="3"/>
        <v>52</v>
      </c>
      <c r="G15" s="26">
        <f t="shared" si="3"/>
        <v>117</v>
      </c>
      <c r="H15" s="26">
        <f t="shared" si="3"/>
        <v>169</v>
      </c>
      <c r="I15" s="26">
        <f t="shared" si="3"/>
        <v>505</v>
      </c>
      <c r="J15" s="26">
        <f t="shared" si="3"/>
        <v>579</v>
      </c>
      <c r="K15" s="26">
        <f t="shared" si="3"/>
        <v>1084</v>
      </c>
    </row>
    <row r="16" spans="1:16" ht="14.4" customHeight="1" x14ac:dyDescent="0.3">
      <c r="A16" s="27" t="s">
        <v>22</v>
      </c>
      <c r="B16" s="28" t="s">
        <v>16</v>
      </c>
      <c r="C16" s="29">
        <v>28</v>
      </c>
      <c r="D16" s="29">
        <v>28</v>
      </c>
      <c r="E16" s="29">
        <f t="shared" ref="E16:E24" si="4">+D16+C16</f>
        <v>56</v>
      </c>
      <c r="F16" s="29">
        <v>0</v>
      </c>
      <c r="G16" s="29">
        <v>0</v>
      </c>
      <c r="H16" s="29">
        <v>0</v>
      </c>
      <c r="I16" s="30">
        <f t="shared" ref="I16:I24" si="5">+F16+C16</f>
        <v>28</v>
      </c>
      <c r="J16" s="30">
        <f t="shared" ref="J16:J24" si="6">+G16+D16</f>
        <v>28</v>
      </c>
      <c r="K16" s="30">
        <f t="shared" ref="K16:K24" si="7">+H16+E16</f>
        <v>56</v>
      </c>
    </row>
    <row r="17" spans="1:11" x14ac:dyDescent="0.3">
      <c r="A17" s="27" t="s">
        <v>23</v>
      </c>
      <c r="B17" s="28" t="s">
        <v>16</v>
      </c>
      <c r="C17" s="29">
        <v>55</v>
      </c>
      <c r="D17" s="29">
        <v>86</v>
      </c>
      <c r="E17" s="29">
        <f t="shared" si="4"/>
        <v>141</v>
      </c>
      <c r="F17" s="29">
        <v>0</v>
      </c>
      <c r="G17" s="29">
        <v>0</v>
      </c>
      <c r="H17" s="29">
        <v>0</v>
      </c>
      <c r="I17" s="30">
        <f t="shared" si="5"/>
        <v>55</v>
      </c>
      <c r="J17" s="30">
        <f t="shared" si="6"/>
        <v>86</v>
      </c>
      <c r="K17" s="30">
        <f t="shared" si="7"/>
        <v>141</v>
      </c>
    </row>
    <row r="18" spans="1:11" ht="14.4" customHeight="1" x14ac:dyDescent="0.3">
      <c r="A18" s="27" t="s">
        <v>24</v>
      </c>
      <c r="B18" s="28" t="s">
        <v>16</v>
      </c>
      <c r="C18" s="29">
        <f>127+4</f>
        <v>131</v>
      </c>
      <c r="D18" s="29">
        <f>233+2</f>
        <v>235</v>
      </c>
      <c r="E18" s="29">
        <f t="shared" si="4"/>
        <v>366</v>
      </c>
      <c r="F18" s="29">
        <v>0</v>
      </c>
      <c r="G18" s="29">
        <v>0</v>
      </c>
      <c r="H18" s="29">
        <v>0</v>
      </c>
      <c r="I18" s="30">
        <f t="shared" si="5"/>
        <v>131</v>
      </c>
      <c r="J18" s="30">
        <f t="shared" si="6"/>
        <v>235</v>
      </c>
      <c r="K18" s="30">
        <f t="shared" si="7"/>
        <v>366</v>
      </c>
    </row>
    <row r="19" spans="1:11" ht="14.4" customHeight="1" x14ac:dyDescent="0.3">
      <c r="A19" s="27" t="s">
        <v>25</v>
      </c>
      <c r="B19" s="28" t="s">
        <v>16</v>
      </c>
      <c r="C19" s="29">
        <f>94+3</f>
        <v>97</v>
      </c>
      <c r="D19" s="29">
        <f>30+1</f>
        <v>31</v>
      </c>
      <c r="E19" s="29">
        <f t="shared" si="4"/>
        <v>128</v>
      </c>
      <c r="F19" s="29">
        <v>0</v>
      </c>
      <c r="G19" s="29">
        <v>0</v>
      </c>
      <c r="H19" s="29">
        <v>0</v>
      </c>
      <c r="I19" s="30">
        <f t="shared" si="5"/>
        <v>97</v>
      </c>
      <c r="J19" s="30">
        <f t="shared" si="6"/>
        <v>31</v>
      </c>
      <c r="K19" s="30">
        <f t="shared" si="7"/>
        <v>128</v>
      </c>
    </row>
    <row r="20" spans="1:11" x14ac:dyDescent="0.3">
      <c r="A20" s="27" t="s">
        <v>26</v>
      </c>
      <c r="B20" s="28" t="s">
        <v>16</v>
      </c>
      <c r="C20" s="29">
        <v>25</v>
      </c>
      <c r="D20" s="29">
        <v>18</v>
      </c>
      <c r="E20" s="29">
        <f t="shared" si="4"/>
        <v>43</v>
      </c>
      <c r="F20" s="29">
        <v>0</v>
      </c>
      <c r="G20" s="29">
        <v>0</v>
      </c>
      <c r="H20" s="29">
        <v>0</v>
      </c>
      <c r="I20" s="30">
        <f t="shared" si="5"/>
        <v>25</v>
      </c>
      <c r="J20" s="30">
        <f t="shared" si="6"/>
        <v>18</v>
      </c>
      <c r="K20" s="30">
        <f t="shared" si="7"/>
        <v>43</v>
      </c>
    </row>
    <row r="21" spans="1:11" x14ac:dyDescent="0.3">
      <c r="A21" s="27" t="s">
        <v>27</v>
      </c>
      <c r="B21" s="28" t="s">
        <v>16</v>
      </c>
      <c r="C21" s="29">
        <v>23</v>
      </c>
      <c r="D21" s="29">
        <v>16</v>
      </c>
      <c r="E21" s="29">
        <f t="shared" si="4"/>
        <v>39</v>
      </c>
      <c r="F21" s="29">
        <v>0</v>
      </c>
      <c r="G21" s="29">
        <v>0</v>
      </c>
      <c r="H21" s="29">
        <v>0</v>
      </c>
      <c r="I21" s="30">
        <f t="shared" si="5"/>
        <v>23</v>
      </c>
      <c r="J21" s="30">
        <f t="shared" si="6"/>
        <v>16</v>
      </c>
      <c r="K21" s="30">
        <f t="shared" si="7"/>
        <v>39</v>
      </c>
    </row>
    <row r="22" spans="1:11" ht="14.4" customHeight="1" x14ac:dyDescent="0.3">
      <c r="A22" s="27" t="s">
        <v>28</v>
      </c>
      <c r="B22" s="28" t="s">
        <v>16</v>
      </c>
      <c r="C22" s="29">
        <v>0</v>
      </c>
      <c r="D22" s="29">
        <v>0</v>
      </c>
      <c r="E22" s="29">
        <f t="shared" si="4"/>
        <v>0</v>
      </c>
      <c r="F22" s="29">
        <v>43</v>
      </c>
      <c r="G22" s="29">
        <v>91</v>
      </c>
      <c r="H22" s="29">
        <v>134</v>
      </c>
      <c r="I22" s="30">
        <f t="shared" si="5"/>
        <v>43</v>
      </c>
      <c r="J22" s="30">
        <f t="shared" si="6"/>
        <v>91</v>
      </c>
      <c r="K22" s="30">
        <f t="shared" si="7"/>
        <v>134</v>
      </c>
    </row>
    <row r="23" spans="1:11" ht="14.4" customHeight="1" x14ac:dyDescent="0.3">
      <c r="A23" s="27" t="s">
        <v>29</v>
      </c>
      <c r="B23" s="28" t="s">
        <v>16</v>
      </c>
      <c r="C23" s="29">
        <f>93+1</f>
        <v>94</v>
      </c>
      <c r="D23" s="29">
        <v>48</v>
      </c>
      <c r="E23" s="29">
        <f t="shared" si="4"/>
        <v>142</v>
      </c>
      <c r="F23" s="29">
        <v>0</v>
      </c>
      <c r="G23" s="29">
        <v>0</v>
      </c>
      <c r="H23" s="29">
        <v>0</v>
      </c>
      <c r="I23" s="30">
        <f t="shared" si="5"/>
        <v>94</v>
      </c>
      <c r="J23" s="30">
        <f t="shared" si="6"/>
        <v>48</v>
      </c>
      <c r="K23" s="30">
        <f t="shared" si="7"/>
        <v>142</v>
      </c>
    </row>
    <row r="24" spans="1:11" ht="14.4" customHeight="1" x14ac:dyDescent="0.3">
      <c r="A24" s="27" t="s">
        <v>30</v>
      </c>
      <c r="B24" s="28" t="s">
        <v>16</v>
      </c>
      <c r="C24" s="29">
        <v>0</v>
      </c>
      <c r="D24" s="29">
        <v>0</v>
      </c>
      <c r="E24" s="29">
        <f t="shared" si="4"/>
        <v>0</v>
      </c>
      <c r="F24" s="29">
        <v>9</v>
      </c>
      <c r="G24" s="29">
        <v>26</v>
      </c>
      <c r="H24" s="29">
        <v>35</v>
      </c>
      <c r="I24" s="30">
        <f t="shared" si="5"/>
        <v>9</v>
      </c>
      <c r="J24" s="30">
        <f t="shared" si="6"/>
        <v>26</v>
      </c>
      <c r="K24" s="30">
        <f t="shared" si="7"/>
        <v>35</v>
      </c>
    </row>
    <row r="25" spans="1:11" x14ac:dyDescent="0.3">
      <c r="A25" s="24" t="s">
        <v>31</v>
      </c>
      <c r="B25" s="31"/>
      <c r="C25" s="26">
        <v>1652</v>
      </c>
      <c r="D25" s="26">
        <v>553</v>
      </c>
      <c r="E25" s="26">
        <v>2205</v>
      </c>
      <c r="F25" s="26">
        <v>323</v>
      </c>
      <c r="G25" s="26">
        <v>65</v>
      </c>
      <c r="H25" s="26">
        <v>388</v>
      </c>
      <c r="I25" s="26">
        <v>1975</v>
      </c>
      <c r="J25" s="26">
        <v>618</v>
      </c>
      <c r="K25" s="26">
        <v>2593</v>
      </c>
    </row>
    <row r="26" spans="1:11" x14ac:dyDescent="0.3">
      <c r="A26" s="27" t="s">
        <v>32</v>
      </c>
      <c r="B26" s="28" t="s">
        <v>16</v>
      </c>
      <c r="C26" s="29">
        <v>16</v>
      </c>
      <c r="D26" s="29">
        <v>16</v>
      </c>
      <c r="E26" s="29">
        <v>32</v>
      </c>
      <c r="F26" s="29">
        <v>0</v>
      </c>
      <c r="G26" s="29">
        <v>0</v>
      </c>
      <c r="H26" s="29">
        <v>0</v>
      </c>
      <c r="I26" s="30">
        <v>16</v>
      </c>
      <c r="J26" s="30">
        <v>16</v>
      </c>
      <c r="K26" s="30">
        <v>32</v>
      </c>
    </row>
    <row r="27" spans="1:11" x14ac:dyDescent="0.3">
      <c r="A27" s="27" t="s">
        <v>33</v>
      </c>
      <c r="B27" s="28" t="s">
        <v>16</v>
      </c>
      <c r="C27" s="29">
        <v>118</v>
      </c>
      <c r="D27" s="29">
        <v>100</v>
      </c>
      <c r="E27" s="29">
        <v>218</v>
      </c>
      <c r="F27" s="29">
        <v>0</v>
      </c>
      <c r="G27" s="29">
        <v>0</v>
      </c>
      <c r="H27" s="29">
        <v>0</v>
      </c>
      <c r="I27" s="30">
        <v>118</v>
      </c>
      <c r="J27" s="30">
        <v>100</v>
      </c>
      <c r="K27" s="30">
        <v>218</v>
      </c>
    </row>
    <row r="28" spans="1:11" x14ac:dyDescent="0.3">
      <c r="A28" s="27" t="s">
        <v>34</v>
      </c>
      <c r="B28" s="28" t="s">
        <v>16</v>
      </c>
      <c r="C28" s="29">
        <v>46</v>
      </c>
      <c r="D28" s="29">
        <v>58</v>
      </c>
      <c r="E28" s="29">
        <v>104</v>
      </c>
      <c r="F28" s="29">
        <v>0</v>
      </c>
      <c r="G28" s="29">
        <v>0</v>
      </c>
      <c r="H28" s="29">
        <v>0</v>
      </c>
      <c r="I28" s="30">
        <v>46</v>
      </c>
      <c r="J28" s="30">
        <v>58</v>
      </c>
      <c r="K28" s="30">
        <v>104</v>
      </c>
    </row>
    <row r="29" spans="1:11" x14ac:dyDescent="0.3">
      <c r="A29" s="27" t="s">
        <v>35</v>
      </c>
      <c r="B29" s="28" t="s">
        <v>16</v>
      </c>
      <c r="C29" s="29">
        <v>187</v>
      </c>
      <c r="D29" s="29">
        <v>52</v>
      </c>
      <c r="E29" s="29">
        <v>239</v>
      </c>
      <c r="F29" s="29">
        <v>0</v>
      </c>
      <c r="G29" s="29">
        <v>0</v>
      </c>
      <c r="H29" s="29">
        <v>0</v>
      </c>
      <c r="I29" s="30">
        <v>187</v>
      </c>
      <c r="J29" s="30">
        <v>52</v>
      </c>
      <c r="K29" s="30">
        <v>239</v>
      </c>
    </row>
    <row r="30" spans="1:11" x14ac:dyDescent="0.3">
      <c r="A30" s="27" t="s">
        <v>36</v>
      </c>
      <c r="B30" s="28" t="s">
        <v>16</v>
      </c>
      <c r="C30" s="29">
        <v>888</v>
      </c>
      <c r="D30" s="29">
        <v>212</v>
      </c>
      <c r="E30" s="29">
        <v>1100</v>
      </c>
      <c r="F30" s="29">
        <v>0</v>
      </c>
      <c r="G30" s="29">
        <v>0</v>
      </c>
      <c r="H30" s="29">
        <v>0</v>
      </c>
      <c r="I30" s="30">
        <v>888</v>
      </c>
      <c r="J30" s="30">
        <v>212</v>
      </c>
      <c r="K30" s="30">
        <v>1100</v>
      </c>
    </row>
    <row r="31" spans="1:11" x14ac:dyDescent="0.3">
      <c r="A31" s="27" t="s">
        <v>37</v>
      </c>
      <c r="B31" s="28" t="s">
        <v>16</v>
      </c>
      <c r="C31" s="29">
        <v>94</v>
      </c>
      <c r="D31" s="29">
        <v>27</v>
      </c>
      <c r="E31" s="29">
        <v>121</v>
      </c>
      <c r="F31" s="29">
        <v>0</v>
      </c>
      <c r="G31" s="29">
        <v>0</v>
      </c>
      <c r="H31" s="29">
        <v>0</v>
      </c>
      <c r="I31" s="30">
        <v>94</v>
      </c>
      <c r="J31" s="30">
        <v>27</v>
      </c>
      <c r="K31" s="30">
        <v>121</v>
      </c>
    </row>
    <row r="32" spans="1:11" x14ac:dyDescent="0.3">
      <c r="A32" s="27" t="s">
        <v>38</v>
      </c>
      <c r="B32" s="28" t="s">
        <v>16</v>
      </c>
      <c r="C32" s="29">
        <v>203</v>
      </c>
      <c r="D32" s="29">
        <v>48</v>
      </c>
      <c r="E32" s="29">
        <v>251</v>
      </c>
      <c r="F32" s="29">
        <v>0</v>
      </c>
      <c r="G32" s="29">
        <v>0</v>
      </c>
      <c r="H32" s="29">
        <v>0</v>
      </c>
      <c r="I32" s="30">
        <v>203</v>
      </c>
      <c r="J32" s="30">
        <v>48</v>
      </c>
      <c r="K32" s="30">
        <v>251</v>
      </c>
    </row>
    <row r="33" spans="1:11" x14ac:dyDescent="0.3">
      <c r="A33" s="27" t="s">
        <v>39</v>
      </c>
      <c r="B33" s="28" t="s">
        <v>16</v>
      </c>
      <c r="C33" s="29">
        <v>20</v>
      </c>
      <c r="D33" s="29">
        <v>7</v>
      </c>
      <c r="E33" s="29">
        <v>27</v>
      </c>
      <c r="F33" s="29">
        <v>0</v>
      </c>
      <c r="G33" s="29">
        <v>0</v>
      </c>
      <c r="H33" s="29">
        <v>0</v>
      </c>
      <c r="I33" s="30">
        <v>20</v>
      </c>
      <c r="J33" s="30">
        <v>7</v>
      </c>
      <c r="K33" s="30">
        <v>27</v>
      </c>
    </row>
    <row r="34" spans="1:11" x14ac:dyDescent="0.3">
      <c r="A34" s="27" t="s">
        <v>40</v>
      </c>
      <c r="B34" s="28" t="s">
        <v>16</v>
      </c>
      <c r="C34" s="29">
        <v>22</v>
      </c>
      <c r="D34" s="29">
        <v>24</v>
      </c>
      <c r="E34" s="29">
        <v>46</v>
      </c>
      <c r="F34" s="29">
        <v>11</v>
      </c>
      <c r="G34" s="29">
        <v>11</v>
      </c>
      <c r="H34" s="29">
        <v>22</v>
      </c>
      <c r="I34" s="30">
        <v>33</v>
      </c>
      <c r="J34" s="30">
        <v>35</v>
      </c>
      <c r="K34" s="30">
        <v>68</v>
      </c>
    </row>
    <row r="35" spans="1:11" x14ac:dyDescent="0.3">
      <c r="A35" s="27" t="s">
        <v>41</v>
      </c>
      <c r="B35" s="28" t="s">
        <v>16</v>
      </c>
      <c r="C35" s="29">
        <v>0</v>
      </c>
      <c r="D35" s="29">
        <v>0</v>
      </c>
      <c r="E35" s="29">
        <v>0</v>
      </c>
      <c r="F35" s="29">
        <v>21</v>
      </c>
      <c r="G35" s="29">
        <v>8</v>
      </c>
      <c r="H35" s="29">
        <v>29</v>
      </c>
      <c r="I35" s="30">
        <v>21</v>
      </c>
      <c r="J35" s="30">
        <v>8</v>
      </c>
      <c r="K35" s="30">
        <v>29</v>
      </c>
    </row>
    <row r="36" spans="1:11" x14ac:dyDescent="0.3">
      <c r="A36" s="27" t="s">
        <v>42</v>
      </c>
      <c r="B36" s="28" t="s">
        <v>16</v>
      </c>
      <c r="C36" s="29">
        <v>4</v>
      </c>
      <c r="D36" s="29">
        <v>2</v>
      </c>
      <c r="E36" s="29">
        <v>6</v>
      </c>
      <c r="F36" s="29">
        <v>0</v>
      </c>
      <c r="G36" s="29">
        <v>0</v>
      </c>
      <c r="H36" s="29">
        <v>0</v>
      </c>
      <c r="I36" s="30">
        <v>4</v>
      </c>
      <c r="J36" s="30">
        <v>2</v>
      </c>
      <c r="K36" s="30">
        <v>6</v>
      </c>
    </row>
    <row r="37" spans="1:11" x14ac:dyDescent="0.3">
      <c r="A37" s="27" t="s">
        <v>43</v>
      </c>
      <c r="B37" s="28" t="s">
        <v>44</v>
      </c>
      <c r="C37" s="29">
        <v>0</v>
      </c>
      <c r="D37" s="29">
        <v>0</v>
      </c>
      <c r="E37" s="29">
        <v>0</v>
      </c>
      <c r="F37" s="29">
        <v>230</v>
      </c>
      <c r="G37" s="29">
        <v>36</v>
      </c>
      <c r="H37" s="29">
        <v>266</v>
      </c>
      <c r="I37" s="30">
        <v>230</v>
      </c>
      <c r="J37" s="30">
        <v>36</v>
      </c>
      <c r="K37" s="30">
        <v>266</v>
      </c>
    </row>
    <row r="38" spans="1:11" x14ac:dyDescent="0.3">
      <c r="A38" s="27" t="s">
        <v>45</v>
      </c>
      <c r="B38" s="28" t="s">
        <v>44</v>
      </c>
      <c r="C38" s="29">
        <v>9</v>
      </c>
      <c r="D38" s="29">
        <v>4</v>
      </c>
      <c r="E38" s="29">
        <v>13</v>
      </c>
      <c r="F38" s="29">
        <v>29</v>
      </c>
      <c r="G38" s="29">
        <v>10</v>
      </c>
      <c r="H38" s="29">
        <v>39</v>
      </c>
      <c r="I38" s="30">
        <v>38</v>
      </c>
      <c r="J38" s="30">
        <v>14</v>
      </c>
      <c r="K38" s="30">
        <v>52</v>
      </c>
    </row>
    <row r="39" spans="1:11" x14ac:dyDescent="0.3">
      <c r="A39" s="27" t="s">
        <v>46</v>
      </c>
      <c r="B39" s="28" t="s">
        <v>44</v>
      </c>
      <c r="C39" s="29">
        <v>45</v>
      </c>
      <c r="D39" s="29">
        <v>3</v>
      </c>
      <c r="E39" s="29">
        <v>48</v>
      </c>
      <c r="F39" s="29">
        <v>32</v>
      </c>
      <c r="G39" s="29">
        <v>0</v>
      </c>
      <c r="H39" s="29">
        <v>32</v>
      </c>
      <c r="I39" s="30">
        <v>77</v>
      </c>
      <c r="J39" s="30">
        <v>3</v>
      </c>
      <c r="K39" s="30">
        <v>80</v>
      </c>
    </row>
    <row r="40" spans="1:11" x14ac:dyDescent="0.3">
      <c r="A40" s="24" t="s">
        <v>47</v>
      </c>
      <c r="B40" s="31"/>
      <c r="C40" s="26">
        <v>187</v>
      </c>
      <c r="D40" s="26">
        <v>510</v>
      </c>
      <c r="E40" s="26">
        <v>697</v>
      </c>
      <c r="F40" s="26">
        <v>46</v>
      </c>
      <c r="G40" s="26">
        <v>100</v>
      </c>
      <c r="H40" s="26">
        <v>146</v>
      </c>
      <c r="I40" s="26">
        <v>233</v>
      </c>
      <c r="J40" s="26">
        <v>610</v>
      </c>
      <c r="K40" s="26">
        <v>843</v>
      </c>
    </row>
    <row r="41" spans="1:11" x14ac:dyDescent="0.3">
      <c r="A41" s="27" t="s">
        <v>48</v>
      </c>
      <c r="B41" s="28" t="s">
        <v>44</v>
      </c>
      <c r="C41" s="29">
        <v>0</v>
      </c>
      <c r="D41" s="29">
        <v>1</v>
      </c>
      <c r="E41" s="29">
        <v>1</v>
      </c>
      <c r="F41" s="29">
        <v>0</v>
      </c>
      <c r="G41" s="29">
        <v>0</v>
      </c>
      <c r="H41" s="29">
        <v>0</v>
      </c>
      <c r="I41" s="30">
        <v>0</v>
      </c>
      <c r="J41" s="30">
        <v>1</v>
      </c>
      <c r="K41" s="30">
        <v>1</v>
      </c>
    </row>
    <row r="42" spans="1:11" x14ac:dyDescent="0.3">
      <c r="A42" s="27" t="s">
        <v>49</v>
      </c>
      <c r="B42" s="28" t="s">
        <v>16</v>
      </c>
      <c r="C42" s="29">
        <v>50</v>
      </c>
      <c r="D42" s="29">
        <v>162</v>
      </c>
      <c r="E42" s="29">
        <v>212</v>
      </c>
      <c r="F42" s="29">
        <v>0</v>
      </c>
      <c r="G42" s="29">
        <v>8</v>
      </c>
      <c r="H42" s="29">
        <v>8</v>
      </c>
      <c r="I42" s="30">
        <v>50</v>
      </c>
      <c r="J42" s="30">
        <v>170</v>
      </c>
      <c r="K42" s="30">
        <v>220</v>
      </c>
    </row>
    <row r="43" spans="1:11" x14ac:dyDescent="0.3">
      <c r="A43" s="27" t="s">
        <v>50</v>
      </c>
      <c r="B43" s="28" t="s">
        <v>16</v>
      </c>
      <c r="C43" s="29">
        <v>26</v>
      </c>
      <c r="D43" s="29">
        <v>64</v>
      </c>
      <c r="E43" s="29">
        <v>90</v>
      </c>
      <c r="F43" s="29">
        <v>1</v>
      </c>
      <c r="G43" s="29">
        <v>1</v>
      </c>
      <c r="H43" s="29">
        <v>2</v>
      </c>
      <c r="I43" s="30">
        <v>27</v>
      </c>
      <c r="J43" s="30">
        <v>65</v>
      </c>
      <c r="K43" s="30">
        <v>92</v>
      </c>
    </row>
    <row r="44" spans="1:11" x14ac:dyDescent="0.3">
      <c r="A44" s="27" t="s">
        <v>51</v>
      </c>
      <c r="B44" s="28" t="s">
        <v>16</v>
      </c>
      <c r="C44" s="29">
        <v>69</v>
      </c>
      <c r="D44" s="29">
        <v>195</v>
      </c>
      <c r="E44" s="29">
        <v>264</v>
      </c>
      <c r="F44" s="29">
        <v>0</v>
      </c>
      <c r="G44" s="29">
        <v>3</v>
      </c>
      <c r="H44" s="29">
        <v>3</v>
      </c>
      <c r="I44" s="30">
        <v>69</v>
      </c>
      <c r="J44" s="30">
        <v>198</v>
      </c>
      <c r="K44" s="30">
        <v>267</v>
      </c>
    </row>
    <row r="45" spans="1:11" x14ac:dyDescent="0.3">
      <c r="A45" s="27" t="s">
        <v>52</v>
      </c>
      <c r="B45" s="28" t="s">
        <v>16</v>
      </c>
      <c r="C45" s="29">
        <v>31</v>
      </c>
      <c r="D45" s="29">
        <v>54</v>
      </c>
      <c r="E45" s="29">
        <v>85</v>
      </c>
      <c r="F45" s="29">
        <v>2</v>
      </c>
      <c r="G45" s="29">
        <v>8</v>
      </c>
      <c r="H45" s="29">
        <v>10</v>
      </c>
      <c r="I45" s="30">
        <v>33</v>
      </c>
      <c r="J45" s="30">
        <v>62</v>
      </c>
      <c r="K45" s="30">
        <v>95</v>
      </c>
    </row>
    <row r="46" spans="1:11" x14ac:dyDescent="0.3">
      <c r="A46" s="27" t="s">
        <v>53</v>
      </c>
      <c r="B46" s="28" t="s">
        <v>44</v>
      </c>
      <c r="C46" s="29">
        <v>11</v>
      </c>
      <c r="D46" s="29">
        <v>34</v>
      </c>
      <c r="E46" s="29">
        <v>45</v>
      </c>
      <c r="F46" s="29">
        <v>0</v>
      </c>
      <c r="G46" s="29">
        <v>0</v>
      </c>
      <c r="H46" s="29">
        <v>0</v>
      </c>
      <c r="I46" s="30">
        <v>11</v>
      </c>
      <c r="J46" s="30">
        <v>34</v>
      </c>
      <c r="K46" s="30">
        <v>45</v>
      </c>
    </row>
    <row r="47" spans="1:11" x14ac:dyDescent="0.3">
      <c r="A47" s="27" t="s">
        <v>54</v>
      </c>
      <c r="B47" s="28" t="s">
        <v>44</v>
      </c>
      <c r="C47" s="29">
        <v>0</v>
      </c>
      <c r="D47" s="29">
        <v>0</v>
      </c>
      <c r="E47" s="29">
        <v>0</v>
      </c>
      <c r="F47" s="29">
        <v>43</v>
      </c>
      <c r="G47" s="29">
        <v>80</v>
      </c>
      <c r="H47" s="29">
        <v>123</v>
      </c>
      <c r="I47" s="30">
        <v>43</v>
      </c>
      <c r="J47" s="30">
        <v>80</v>
      </c>
      <c r="K47" s="30">
        <v>123</v>
      </c>
    </row>
    <row r="48" spans="1:11" s="19" customFormat="1" x14ac:dyDescent="0.3">
      <c r="A48" s="24" t="s">
        <v>55</v>
      </c>
      <c r="B48" s="31"/>
      <c r="C48" s="26">
        <v>184</v>
      </c>
      <c r="D48" s="26">
        <v>400</v>
      </c>
      <c r="E48" s="26">
        <v>584</v>
      </c>
      <c r="F48" s="26">
        <v>48</v>
      </c>
      <c r="G48" s="26">
        <v>67</v>
      </c>
      <c r="H48" s="26">
        <v>115</v>
      </c>
      <c r="I48" s="26">
        <v>232</v>
      </c>
      <c r="J48" s="26">
        <v>467</v>
      </c>
      <c r="K48" s="26">
        <v>699</v>
      </c>
    </row>
    <row r="49" spans="1:11" ht="14.4" customHeight="1" x14ac:dyDescent="0.3">
      <c r="A49" s="27" t="s">
        <v>56</v>
      </c>
      <c r="B49" s="28" t="s">
        <v>16</v>
      </c>
      <c r="C49" s="29">
        <v>184</v>
      </c>
      <c r="D49" s="29">
        <v>400</v>
      </c>
      <c r="E49" s="29">
        <v>584</v>
      </c>
      <c r="F49" s="29">
        <v>48</v>
      </c>
      <c r="G49" s="29">
        <v>67</v>
      </c>
      <c r="H49" s="29">
        <v>115</v>
      </c>
      <c r="I49" s="30">
        <v>232</v>
      </c>
      <c r="J49" s="30">
        <v>467</v>
      </c>
      <c r="K49" s="30">
        <v>699</v>
      </c>
    </row>
    <row r="50" spans="1:11" ht="13.95" customHeight="1" x14ac:dyDescent="0.3">
      <c r="A50" s="32" t="s">
        <v>57</v>
      </c>
      <c r="B50" s="33"/>
      <c r="C50" s="22">
        <f t="shared" ref="C50:K50" si="8">+C51+C55+C62+C69+C72+C78+C90</f>
        <v>5760</v>
      </c>
      <c r="D50" s="22">
        <f t="shared" si="8"/>
        <v>10614</v>
      </c>
      <c r="E50" s="22">
        <f t="shared" si="8"/>
        <v>16374</v>
      </c>
      <c r="F50" s="22">
        <f t="shared" si="8"/>
        <v>326</v>
      </c>
      <c r="G50" s="22">
        <f t="shared" si="8"/>
        <v>702</v>
      </c>
      <c r="H50" s="22">
        <f t="shared" si="8"/>
        <v>1028</v>
      </c>
      <c r="I50" s="22">
        <f t="shared" si="8"/>
        <v>6086</v>
      </c>
      <c r="J50" s="22">
        <f t="shared" si="8"/>
        <v>11316</v>
      </c>
      <c r="K50" s="22">
        <f t="shared" si="8"/>
        <v>17402</v>
      </c>
    </row>
    <row r="51" spans="1:11" x14ac:dyDescent="0.3">
      <c r="A51" s="24" t="s">
        <v>162</v>
      </c>
      <c r="B51" s="31"/>
      <c r="C51" s="26">
        <v>52</v>
      </c>
      <c r="D51" s="26">
        <v>13</v>
      </c>
      <c r="E51" s="26">
        <v>65</v>
      </c>
      <c r="F51" s="26">
        <v>2</v>
      </c>
      <c r="G51" s="26">
        <v>0</v>
      </c>
      <c r="H51" s="26">
        <v>2</v>
      </c>
      <c r="I51" s="26">
        <v>54</v>
      </c>
      <c r="J51" s="26">
        <v>13</v>
      </c>
      <c r="K51" s="26">
        <v>67</v>
      </c>
    </row>
    <row r="52" spans="1:11" x14ac:dyDescent="0.3">
      <c r="A52" s="27" t="s">
        <v>58</v>
      </c>
      <c r="B52" s="28" t="s">
        <v>16</v>
      </c>
      <c r="C52" s="29">
        <v>24</v>
      </c>
      <c r="D52" s="29">
        <v>5</v>
      </c>
      <c r="E52" s="29">
        <v>29</v>
      </c>
      <c r="F52" s="29">
        <v>0</v>
      </c>
      <c r="G52" s="29">
        <v>0</v>
      </c>
      <c r="H52" s="29">
        <v>0</v>
      </c>
      <c r="I52" s="30">
        <v>24</v>
      </c>
      <c r="J52" s="30">
        <v>5</v>
      </c>
      <c r="K52" s="30">
        <v>29</v>
      </c>
    </row>
    <row r="53" spans="1:11" ht="14.4" customHeight="1" x14ac:dyDescent="0.3">
      <c r="A53" s="27" t="s">
        <v>59</v>
      </c>
      <c r="B53" s="28" t="s">
        <v>16</v>
      </c>
      <c r="C53" s="29">
        <v>28</v>
      </c>
      <c r="D53" s="29">
        <v>8</v>
      </c>
      <c r="E53" s="29">
        <v>36</v>
      </c>
      <c r="F53" s="29">
        <v>0</v>
      </c>
      <c r="G53" s="29">
        <v>0</v>
      </c>
      <c r="H53" s="29">
        <v>0</v>
      </c>
      <c r="I53" s="30">
        <v>28</v>
      </c>
      <c r="J53" s="30">
        <v>8</v>
      </c>
      <c r="K53" s="30">
        <v>36</v>
      </c>
    </row>
    <row r="54" spans="1:11" x14ac:dyDescent="0.3">
      <c r="A54" s="27" t="s">
        <v>60</v>
      </c>
      <c r="B54" s="28" t="s">
        <v>44</v>
      </c>
      <c r="C54" s="29">
        <v>0</v>
      </c>
      <c r="D54" s="29">
        <v>0</v>
      </c>
      <c r="E54" s="29">
        <v>0</v>
      </c>
      <c r="F54" s="29">
        <v>2</v>
      </c>
      <c r="G54" s="29">
        <v>0</v>
      </c>
      <c r="H54" s="29">
        <v>2</v>
      </c>
      <c r="I54" s="30">
        <v>2</v>
      </c>
      <c r="J54" s="30">
        <v>0</v>
      </c>
      <c r="K54" s="30">
        <v>2</v>
      </c>
    </row>
    <row r="55" spans="1:11" ht="14.4" customHeight="1" x14ac:dyDescent="0.3">
      <c r="A55" s="24" t="s">
        <v>161</v>
      </c>
      <c r="B55" s="31"/>
      <c r="C55" s="26">
        <v>200</v>
      </c>
      <c r="D55" s="26">
        <v>628</v>
      </c>
      <c r="E55" s="26">
        <v>828</v>
      </c>
      <c r="F55" s="26">
        <v>75</v>
      </c>
      <c r="G55" s="26">
        <v>130</v>
      </c>
      <c r="H55" s="26">
        <v>205</v>
      </c>
      <c r="I55" s="26">
        <v>275</v>
      </c>
      <c r="J55" s="26">
        <v>758</v>
      </c>
      <c r="K55" s="26">
        <v>1033</v>
      </c>
    </row>
    <row r="56" spans="1:11" x14ac:dyDescent="0.3">
      <c r="A56" s="27" t="s">
        <v>61</v>
      </c>
      <c r="B56" s="28" t="s">
        <v>16</v>
      </c>
      <c r="C56" s="29">
        <v>119</v>
      </c>
      <c r="D56" s="29">
        <v>393</v>
      </c>
      <c r="E56" s="29">
        <v>512</v>
      </c>
      <c r="F56" s="29">
        <v>0</v>
      </c>
      <c r="G56" s="29">
        <v>0</v>
      </c>
      <c r="H56" s="29">
        <v>0</v>
      </c>
      <c r="I56" s="30">
        <v>119</v>
      </c>
      <c r="J56" s="30">
        <v>393</v>
      </c>
      <c r="K56" s="30">
        <v>512</v>
      </c>
    </row>
    <row r="57" spans="1:11" x14ac:dyDescent="0.3">
      <c r="A57" s="27" t="s">
        <v>62</v>
      </c>
      <c r="B57" s="28" t="s">
        <v>16</v>
      </c>
      <c r="C57" s="29">
        <v>62</v>
      </c>
      <c r="D57" s="29">
        <v>96</v>
      </c>
      <c r="E57" s="29">
        <v>158</v>
      </c>
      <c r="F57" s="29">
        <v>0</v>
      </c>
      <c r="G57" s="29">
        <v>0</v>
      </c>
      <c r="H57" s="29">
        <v>0</v>
      </c>
      <c r="I57" s="30">
        <v>62</v>
      </c>
      <c r="J57" s="30">
        <v>96</v>
      </c>
      <c r="K57" s="30">
        <v>158</v>
      </c>
    </row>
    <row r="58" spans="1:11" x14ac:dyDescent="0.3">
      <c r="A58" s="27" t="s">
        <v>63</v>
      </c>
      <c r="B58" s="28" t="s">
        <v>16</v>
      </c>
      <c r="C58" s="29">
        <v>19</v>
      </c>
      <c r="D58" s="29">
        <v>139</v>
      </c>
      <c r="E58" s="29">
        <v>158</v>
      </c>
      <c r="F58" s="29">
        <v>0</v>
      </c>
      <c r="G58" s="29">
        <v>0</v>
      </c>
      <c r="H58" s="29">
        <v>0</v>
      </c>
      <c r="I58" s="30">
        <v>19</v>
      </c>
      <c r="J58" s="30">
        <v>139</v>
      </c>
      <c r="K58" s="30">
        <v>158</v>
      </c>
    </row>
    <row r="59" spans="1:11" x14ac:dyDescent="0.3">
      <c r="A59" s="27" t="s">
        <v>64</v>
      </c>
      <c r="B59" s="28" t="s">
        <v>16</v>
      </c>
      <c r="C59" s="29">
        <v>0</v>
      </c>
      <c r="D59" s="29">
        <v>0</v>
      </c>
      <c r="E59" s="29">
        <v>0</v>
      </c>
      <c r="F59" s="29">
        <v>42</v>
      </c>
      <c r="G59" s="29">
        <v>57</v>
      </c>
      <c r="H59" s="29">
        <v>99</v>
      </c>
      <c r="I59" s="30">
        <v>42</v>
      </c>
      <c r="J59" s="30">
        <v>57</v>
      </c>
      <c r="K59" s="30">
        <v>99</v>
      </c>
    </row>
    <row r="60" spans="1:11" ht="14.4" customHeight="1" x14ac:dyDescent="0.3">
      <c r="A60" s="27" t="s">
        <v>65</v>
      </c>
      <c r="B60" s="28" t="s">
        <v>44</v>
      </c>
      <c r="C60" s="29">
        <v>0</v>
      </c>
      <c r="D60" s="29">
        <v>0</v>
      </c>
      <c r="E60" s="29">
        <v>0</v>
      </c>
      <c r="F60" s="29">
        <v>21</v>
      </c>
      <c r="G60" s="29">
        <v>58</v>
      </c>
      <c r="H60" s="29">
        <v>79</v>
      </c>
      <c r="I60" s="30">
        <v>21</v>
      </c>
      <c r="J60" s="30">
        <v>58</v>
      </c>
      <c r="K60" s="30">
        <v>79</v>
      </c>
    </row>
    <row r="61" spans="1:11" x14ac:dyDescent="0.3">
      <c r="A61" s="27" t="s">
        <v>66</v>
      </c>
      <c r="B61" s="28" t="s">
        <v>44</v>
      </c>
      <c r="C61" s="29">
        <v>0</v>
      </c>
      <c r="D61" s="29">
        <v>0</v>
      </c>
      <c r="E61" s="29">
        <v>0</v>
      </c>
      <c r="F61" s="29">
        <v>12</v>
      </c>
      <c r="G61" s="29">
        <v>15</v>
      </c>
      <c r="H61" s="29">
        <v>27</v>
      </c>
      <c r="I61" s="30">
        <v>12</v>
      </c>
      <c r="J61" s="30">
        <v>15</v>
      </c>
      <c r="K61" s="30">
        <v>27</v>
      </c>
    </row>
    <row r="62" spans="1:11" x14ac:dyDescent="0.3">
      <c r="A62" s="24" t="s">
        <v>67</v>
      </c>
      <c r="B62" s="31"/>
      <c r="C62" s="26">
        <f t="shared" ref="C62:K62" si="9">+SUM(C63:C68)</f>
        <v>2524</v>
      </c>
      <c r="D62" s="26">
        <f t="shared" si="9"/>
        <v>3571</v>
      </c>
      <c r="E62" s="26">
        <f t="shared" si="9"/>
        <v>6095</v>
      </c>
      <c r="F62" s="26">
        <f t="shared" si="9"/>
        <v>122</v>
      </c>
      <c r="G62" s="26">
        <f t="shared" si="9"/>
        <v>212</v>
      </c>
      <c r="H62" s="26">
        <f t="shared" si="9"/>
        <v>334</v>
      </c>
      <c r="I62" s="26">
        <f t="shared" si="9"/>
        <v>2646</v>
      </c>
      <c r="J62" s="26">
        <f t="shared" si="9"/>
        <v>3783</v>
      </c>
      <c r="K62" s="26">
        <f t="shared" si="9"/>
        <v>6429</v>
      </c>
    </row>
    <row r="63" spans="1:11" x14ac:dyDescent="0.3">
      <c r="A63" s="27" t="s">
        <v>68</v>
      </c>
      <c r="B63" s="28" t="s">
        <v>16</v>
      </c>
      <c r="C63" s="29">
        <f>796+1</f>
        <v>797</v>
      </c>
      <c r="D63" s="29">
        <f>4+1023</f>
        <v>1027</v>
      </c>
      <c r="E63" s="29">
        <f t="shared" ref="E63:E68" si="10">+D63+C63</f>
        <v>1824</v>
      </c>
      <c r="F63" s="29">
        <v>0</v>
      </c>
      <c r="G63" s="29">
        <v>0</v>
      </c>
      <c r="H63" s="29">
        <v>0</v>
      </c>
      <c r="I63" s="30">
        <f t="shared" ref="I63:K68" si="11">+C63+F63</f>
        <v>797</v>
      </c>
      <c r="J63" s="30">
        <f t="shared" si="11"/>
        <v>1027</v>
      </c>
      <c r="K63" s="30">
        <f t="shared" si="11"/>
        <v>1824</v>
      </c>
    </row>
    <row r="64" spans="1:11" x14ac:dyDescent="0.3">
      <c r="A64" s="27" t="s">
        <v>69</v>
      </c>
      <c r="B64" s="28" t="s">
        <v>16</v>
      </c>
      <c r="C64" s="29">
        <f>2+583</f>
        <v>585</v>
      </c>
      <c r="D64" s="29">
        <f>2+812</f>
        <v>814</v>
      </c>
      <c r="E64" s="29">
        <f t="shared" si="10"/>
        <v>1399</v>
      </c>
      <c r="F64" s="29">
        <v>0</v>
      </c>
      <c r="G64" s="29">
        <v>0</v>
      </c>
      <c r="H64" s="29">
        <v>0</v>
      </c>
      <c r="I64" s="30">
        <f t="shared" si="11"/>
        <v>585</v>
      </c>
      <c r="J64" s="30">
        <f t="shared" si="11"/>
        <v>814</v>
      </c>
      <c r="K64" s="30">
        <f t="shared" si="11"/>
        <v>1399</v>
      </c>
    </row>
    <row r="65" spans="1:11" x14ac:dyDescent="0.3">
      <c r="A65" s="27" t="s">
        <v>70</v>
      </c>
      <c r="B65" s="28" t="s">
        <v>16</v>
      </c>
      <c r="C65" s="29">
        <f>5+437</f>
        <v>442</v>
      </c>
      <c r="D65" s="29">
        <v>295</v>
      </c>
      <c r="E65" s="29">
        <f t="shared" si="10"/>
        <v>737</v>
      </c>
      <c r="F65" s="29">
        <v>0</v>
      </c>
      <c r="G65" s="29">
        <v>0</v>
      </c>
      <c r="H65" s="29">
        <v>0</v>
      </c>
      <c r="I65" s="30">
        <f t="shared" si="11"/>
        <v>442</v>
      </c>
      <c r="J65" s="30">
        <f t="shared" si="11"/>
        <v>295</v>
      </c>
      <c r="K65" s="30">
        <f t="shared" si="11"/>
        <v>737</v>
      </c>
    </row>
    <row r="66" spans="1:11" x14ac:dyDescent="0.3">
      <c r="A66" s="27" t="s">
        <v>71</v>
      </c>
      <c r="B66" s="28" t="s">
        <v>44</v>
      </c>
      <c r="C66" s="29">
        <f>1+640</f>
        <v>641</v>
      </c>
      <c r="D66" s="29">
        <f>3+1275</f>
        <v>1278</v>
      </c>
      <c r="E66" s="29">
        <f t="shared" si="10"/>
        <v>1919</v>
      </c>
      <c r="F66" s="29">
        <v>0</v>
      </c>
      <c r="G66" s="29">
        <v>0</v>
      </c>
      <c r="H66" s="29">
        <v>0</v>
      </c>
      <c r="I66" s="30">
        <f t="shared" si="11"/>
        <v>641</v>
      </c>
      <c r="J66" s="30">
        <f t="shared" si="11"/>
        <v>1278</v>
      </c>
      <c r="K66" s="30">
        <f t="shared" si="11"/>
        <v>1919</v>
      </c>
    </row>
    <row r="67" spans="1:11" ht="14.4" customHeight="1" x14ac:dyDescent="0.3">
      <c r="A67" s="27" t="s">
        <v>72</v>
      </c>
      <c r="B67" s="28" t="s">
        <v>44</v>
      </c>
      <c r="C67" s="29">
        <v>0</v>
      </c>
      <c r="D67" s="29">
        <v>0</v>
      </c>
      <c r="E67" s="29">
        <f t="shared" si="10"/>
        <v>0</v>
      </c>
      <c r="F67" s="29">
        <v>122</v>
      </c>
      <c r="G67" s="29">
        <v>212</v>
      </c>
      <c r="H67" s="29">
        <v>334</v>
      </c>
      <c r="I67" s="30">
        <f t="shared" si="11"/>
        <v>122</v>
      </c>
      <c r="J67" s="30">
        <f t="shared" si="11"/>
        <v>212</v>
      </c>
      <c r="K67" s="30">
        <f t="shared" si="11"/>
        <v>334</v>
      </c>
    </row>
    <row r="68" spans="1:11" x14ac:dyDescent="0.3">
      <c r="A68" s="27" t="s">
        <v>73</v>
      </c>
      <c r="B68" s="28" t="s">
        <v>44</v>
      </c>
      <c r="C68" s="29">
        <v>59</v>
      </c>
      <c r="D68" s="29">
        <v>157</v>
      </c>
      <c r="E68" s="29">
        <f t="shared" si="10"/>
        <v>216</v>
      </c>
      <c r="F68" s="29">
        <v>0</v>
      </c>
      <c r="G68" s="29">
        <v>0</v>
      </c>
      <c r="H68" s="29">
        <v>0</v>
      </c>
      <c r="I68" s="30">
        <f t="shared" si="11"/>
        <v>59</v>
      </c>
      <c r="J68" s="30">
        <f t="shared" si="11"/>
        <v>157</v>
      </c>
      <c r="K68" s="30">
        <f t="shared" si="11"/>
        <v>216</v>
      </c>
    </row>
    <row r="69" spans="1:11" x14ac:dyDescent="0.3">
      <c r="A69" s="24" t="s">
        <v>74</v>
      </c>
      <c r="B69" s="31"/>
      <c r="C69" s="26">
        <v>379</v>
      </c>
      <c r="D69" s="26">
        <v>1213</v>
      </c>
      <c r="E69" s="26">
        <v>1592</v>
      </c>
      <c r="F69" s="26">
        <v>29</v>
      </c>
      <c r="G69" s="26">
        <v>141</v>
      </c>
      <c r="H69" s="26">
        <v>170</v>
      </c>
      <c r="I69" s="26">
        <v>408</v>
      </c>
      <c r="J69" s="26">
        <v>1354</v>
      </c>
      <c r="K69" s="26">
        <v>1762</v>
      </c>
    </row>
    <row r="70" spans="1:11" x14ac:dyDescent="0.3">
      <c r="A70" s="27" t="s">
        <v>75</v>
      </c>
      <c r="B70" s="28" t="s">
        <v>16</v>
      </c>
      <c r="C70" s="29">
        <v>379</v>
      </c>
      <c r="D70" s="29">
        <v>1213</v>
      </c>
      <c r="E70" s="29">
        <v>1592</v>
      </c>
      <c r="F70" s="29">
        <v>21</v>
      </c>
      <c r="G70" s="29">
        <v>118</v>
      </c>
      <c r="H70" s="29">
        <v>139</v>
      </c>
      <c r="I70" s="34">
        <v>400</v>
      </c>
      <c r="J70" s="34">
        <v>1331</v>
      </c>
      <c r="K70" s="34">
        <v>1731</v>
      </c>
    </row>
    <row r="71" spans="1:11" x14ac:dyDescent="0.3">
      <c r="A71" s="27" t="s">
        <v>76</v>
      </c>
      <c r="B71" s="28" t="s">
        <v>44</v>
      </c>
      <c r="C71" s="29">
        <v>0</v>
      </c>
      <c r="D71" s="29">
        <v>0</v>
      </c>
      <c r="E71" s="29">
        <v>0</v>
      </c>
      <c r="F71" s="29">
        <v>8</v>
      </c>
      <c r="G71" s="29">
        <v>23</v>
      </c>
      <c r="H71" s="29">
        <v>31</v>
      </c>
      <c r="I71" s="34">
        <v>8</v>
      </c>
      <c r="J71" s="34">
        <v>23</v>
      </c>
      <c r="K71" s="34">
        <v>31</v>
      </c>
    </row>
    <row r="72" spans="1:11" x14ac:dyDescent="0.3">
      <c r="A72" s="24" t="s">
        <v>77</v>
      </c>
      <c r="B72" s="31"/>
      <c r="C72" s="26">
        <v>1308</v>
      </c>
      <c r="D72" s="26">
        <v>2849</v>
      </c>
      <c r="E72" s="26">
        <v>4157</v>
      </c>
      <c r="F72" s="26">
        <v>55</v>
      </c>
      <c r="G72" s="26">
        <v>133</v>
      </c>
      <c r="H72" s="26">
        <v>188</v>
      </c>
      <c r="I72" s="26">
        <v>1363</v>
      </c>
      <c r="J72" s="26">
        <v>2982</v>
      </c>
      <c r="K72" s="26">
        <v>4345</v>
      </c>
    </row>
    <row r="73" spans="1:11" x14ac:dyDescent="0.3">
      <c r="A73" s="27" t="s">
        <v>78</v>
      </c>
      <c r="B73" s="28" t="s">
        <v>16</v>
      </c>
      <c r="C73" s="29">
        <v>573</v>
      </c>
      <c r="D73" s="29">
        <v>1108</v>
      </c>
      <c r="E73" s="29">
        <v>1681</v>
      </c>
      <c r="F73" s="29">
        <v>40</v>
      </c>
      <c r="G73" s="29">
        <v>93</v>
      </c>
      <c r="H73" s="29">
        <v>133</v>
      </c>
      <c r="I73" s="30">
        <v>613</v>
      </c>
      <c r="J73" s="30">
        <v>1201</v>
      </c>
      <c r="K73" s="30">
        <v>1814</v>
      </c>
    </row>
    <row r="74" spans="1:11" x14ac:dyDescent="0.3">
      <c r="A74" s="27" t="s">
        <v>79</v>
      </c>
      <c r="B74" s="28" t="s">
        <v>16</v>
      </c>
      <c r="C74" s="29">
        <v>303</v>
      </c>
      <c r="D74" s="29">
        <v>576</v>
      </c>
      <c r="E74" s="29">
        <v>879</v>
      </c>
      <c r="F74" s="29">
        <v>0</v>
      </c>
      <c r="G74" s="29">
        <v>0</v>
      </c>
      <c r="H74" s="29">
        <v>0</v>
      </c>
      <c r="I74" s="30">
        <v>303</v>
      </c>
      <c r="J74" s="30">
        <v>576</v>
      </c>
      <c r="K74" s="30">
        <v>879</v>
      </c>
    </row>
    <row r="75" spans="1:11" x14ac:dyDescent="0.3">
      <c r="A75" s="27" t="s">
        <v>80</v>
      </c>
      <c r="B75" s="28" t="s">
        <v>16</v>
      </c>
      <c r="C75" s="29">
        <v>153</v>
      </c>
      <c r="D75" s="29">
        <v>479</v>
      </c>
      <c r="E75" s="29">
        <v>632</v>
      </c>
      <c r="F75" s="29">
        <v>0</v>
      </c>
      <c r="G75" s="29">
        <v>0</v>
      </c>
      <c r="H75" s="29">
        <v>0</v>
      </c>
      <c r="I75" s="30">
        <v>153</v>
      </c>
      <c r="J75" s="30">
        <v>479</v>
      </c>
      <c r="K75" s="30">
        <v>632</v>
      </c>
    </row>
    <row r="76" spans="1:11" x14ac:dyDescent="0.3">
      <c r="A76" s="27" t="s">
        <v>81</v>
      </c>
      <c r="B76" s="28" t="s">
        <v>16</v>
      </c>
      <c r="C76" s="29">
        <v>268</v>
      </c>
      <c r="D76" s="29">
        <v>649</v>
      </c>
      <c r="E76" s="29">
        <v>917</v>
      </c>
      <c r="F76" s="29">
        <v>15</v>
      </c>
      <c r="G76" s="29">
        <v>40</v>
      </c>
      <c r="H76" s="29">
        <v>55</v>
      </c>
      <c r="I76" s="30">
        <v>283</v>
      </c>
      <c r="J76" s="30">
        <v>689</v>
      </c>
      <c r="K76" s="30">
        <v>972</v>
      </c>
    </row>
    <row r="77" spans="1:11" x14ac:dyDescent="0.3">
      <c r="A77" s="27" t="s">
        <v>82</v>
      </c>
      <c r="B77" s="28" t="s">
        <v>16</v>
      </c>
      <c r="C77" s="29">
        <v>11</v>
      </c>
      <c r="D77" s="29">
        <v>37</v>
      </c>
      <c r="E77" s="29">
        <v>48</v>
      </c>
      <c r="F77" s="29">
        <v>0</v>
      </c>
      <c r="G77" s="29">
        <v>0</v>
      </c>
      <c r="H77" s="29">
        <v>0</v>
      </c>
      <c r="I77" s="30">
        <v>11</v>
      </c>
      <c r="J77" s="30">
        <v>37</v>
      </c>
      <c r="K77" s="30">
        <v>48</v>
      </c>
    </row>
    <row r="78" spans="1:11" x14ac:dyDescent="0.3">
      <c r="A78" s="24" t="s">
        <v>83</v>
      </c>
      <c r="B78" s="31"/>
      <c r="C78" s="26">
        <v>637</v>
      </c>
      <c r="D78" s="26">
        <v>1405</v>
      </c>
      <c r="E78" s="26">
        <v>2042</v>
      </c>
      <c r="F78" s="26">
        <v>43</v>
      </c>
      <c r="G78" s="26">
        <v>86</v>
      </c>
      <c r="H78" s="26">
        <v>129</v>
      </c>
      <c r="I78" s="26">
        <v>680</v>
      </c>
      <c r="J78" s="26">
        <v>1491</v>
      </c>
      <c r="K78" s="26">
        <v>2171</v>
      </c>
    </row>
    <row r="79" spans="1:11" x14ac:dyDescent="0.3">
      <c r="A79" s="27" t="s">
        <v>84</v>
      </c>
      <c r="B79" s="28" t="s">
        <v>16</v>
      </c>
      <c r="C79" s="29">
        <v>93</v>
      </c>
      <c r="D79" s="29">
        <v>164</v>
      </c>
      <c r="E79" s="29">
        <v>257</v>
      </c>
      <c r="F79" s="29">
        <v>0</v>
      </c>
      <c r="G79" s="29">
        <v>0</v>
      </c>
      <c r="H79" s="29">
        <v>0</v>
      </c>
      <c r="I79" s="30">
        <v>93</v>
      </c>
      <c r="J79" s="30">
        <v>164</v>
      </c>
      <c r="K79" s="30">
        <v>257</v>
      </c>
    </row>
    <row r="80" spans="1:11" x14ac:dyDescent="0.3">
      <c r="A80" s="27" t="s">
        <v>85</v>
      </c>
      <c r="B80" s="28" t="s">
        <v>44</v>
      </c>
      <c r="C80" s="29">
        <v>57</v>
      </c>
      <c r="D80" s="29">
        <v>345</v>
      </c>
      <c r="E80" s="29">
        <v>402</v>
      </c>
      <c r="F80" s="29">
        <v>0</v>
      </c>
      <c r="G80" s="29">
        <v>0</v>
      </c>
      <c r="H80" s="29">
        <v>0</v>
      </c>
      <c r="I80" s="30">
        <v>57</v>
      </c>
      <c r="J80" s="30">
        <v>345</v>
      </c>
      <c r="K80" s="30">
        <v>402</v>
      </c>
    </row>
    <row r="81" spans="1:11" x14ac:dyDescent="0.3">
      <c r="A81" s="27" t="s">
        <v>86</v>
      </c>
      <c r="B81" s="28" t="s">
        <v>44</v>
      </c>
      <c r="C81" s="29">
        <v>10</v>
      </c>
      <c r="D81" s="29">
        <v>15</v>
      </c>
      <c r="E81" s="29">
        <v>25</v>
      </c>
      <c r="F81" s="29">
        <v>0</v>
      </c>
      <c r="G81" s="29">
        <v>0</v>
      </c>
      <c r="H81" s="29">
        <v>0</v>
      </c>
      <c r="I81" s="30">
        <v>10</v>
      </c>
      <c r="J81" s="30">
        <v>15</v>
      </c>
      <c r="K81" s="30">
        <v>25</v>
      </c>
    </row>
    <row r="82" spans="1:11" x14ac:dyDescent="0.3">
      <c r="A82" s="27" t="s">
        <v>87</v>
      </c>
      <c r="B82" s="28" t="s">
        <v>16</v>
      </c>
      <c r="C82" s="29">
        <v>74</v>
      </c>
      <c r="D82" s="29">
        <v>273</v>
      </c>
      <c r="E82" s="29">
        <v>347</v>
      </c>
      <c r="F82" s="29">
        <v>0</v>
      </c>
      <c r="G82" s="29">
        <v>0</v>
      </c>
      <c r="H82" s="29">
        <v>0</v>
      </c>
      <c r="I82" s="30">
        <v>74</v>
      </c>
      <c r="J82" s="30">
        <v>273</v>
      </c>
      <c r="K82" s="30">
        <v>347</v>
      </c>
    </row>
    <row r="83" spans="1:11" x14ac:dyDescent="0.3">
      <c r="A83" s="27" t="s">
        <v>88</v>
      </c>
      <c r="B83" s="28" t="s">
        <v>16</v>
      </c>
      <c r="C83" s="29">
        <v>149</v>
      </c>
      <c r="D83" s="29">
        <v>210</v>
      </c>
      <c r="E83" s="29">
        <v>359</v>
      </c>
      <c r="F83" s="29">
        <v>0</v>
      </c>
      <c r="G83" s="29">
        <v>0</v>
      </c>
      <c r="H83" s="29">
        <v>0</v>
      </c>
      <c r="I83" s="30">
        <v>149</v>
      </c>
      <c r="J83" s="30">
        <v>210</v>
      </c>
      <c r="K83" s="30">
        <v>359</v>
      </c>
    </row>
    <row r="84" spans="1:11" x14ac:dyDescent="0.3">
      <c r="A84" s="27" t="s">
        <v>89</v>
      </c>
      <c r="B84" s="28" t="s">
        <v>16</v>
      </c>
      <c r="C84" s="29">
        <v>159</v>
      </c>
      <c r="D84" s="29">
        <v>118</v>
      </c>
      <c r="E84" s="29">
        <v>277</v>
      </c>
      <c r="F84" s="29">
        <v>0</v>
      </c>
      <c r="G84" s="29">
        <v>0</v>
      </c>
      <c r="H84" s="29">
        <v>0</v>
      </c>
      <c r="I84" s="30">
        <v>159</v>
      </c>
      <c r="J84" s="30">
        <v>118</v>
      </c>
      <c r="K84" s="30">
        <v>277</v>
      </c>
    </row>
    <row r="85" spans="1:11" ht="27.6" x14ac:dyDescent="0.3">
      <c r="A85" s="27" t="s">
        <v>90</v>
      </c>
      <c r="B85" s="28" t="s">
        <v>44</v>
      </c>
      <c r="C85" s="29">
        <v>0</v>
      </c>
      <c r="D85" s="29">
        <v>0</v>
      </c>
      <c r="E85" s="29">
        <v>0</v>
      </c>
      <c r="F85" s="29">
        <v>4</v>
      </c>
      <c r="G85" s="29">
        <v>14</v>
      </c>
      <c r="H85" s="29">
        <v>18</v>
      </c>
      <c r="I85" s="30">
        <v>4</v>
      </c>
      <c r="J85" s="30">
        <v>14</v>
      </c>
      <c r="K85" s="30">
        <v>18</v>
      </c>
    </row>
    <row r="86" spans="1:11" x14ac:dyDescent="0.3">
      <c r="A86" s="27" t="s">
        <v>91</v>
      </c>
      <c r="B86" s="28" t="s">
        <v>16</v>
      </c>
      <c r="C86" s="29">
        <v>61</v>
      </c>
      <c r="D86" s="29">
        <v>183</v>
      </c>
      <c r="E86" s="29">
        <v>244</v>
      </c>
      <c r="F86" s="29">
        <v>0</v>
      </c>
      <c r="G86" s="29">
        <v>0</v>
      </c>
      <c r="H86" s="29">
        <v>0</v>
      </c>
      <c r="I86" s="30">
        <v>61</v>
      </c>
      <c r="J86" s="30">
        <v>183</v>
      </c>
      <c r="K86" s="30">
        <v>244</v>
      </c>
    </row>
    <row r="87" spans="1:11" x14ac:dyDescent="0.3">
      <c r="A87" s="27" t="s">
        <v>92</v>
      </c>
      <c r="B87" s="28" t="s">
        <v>16</v>
      </c>
      <c r="C87" s="29">
        <v>0</v>
      </c>
      <c r="D87" s="29">
        <v>0</v>
      </c>
      <c r="E87" s="29">
        <v>0</v>
      </c>
      <c r="F87" s="29">
        <v>23</v>
      </c>
      <c r="G87" s="29">
        <v>38</v>
      </c>
      <c r="H87" s="29">
        <v>61</v>
      </c>
      <c r="I87" s="30">
        <v>23</v>
      </c>
      <c r="J87" s="30">
        <v>38</v>
      </c>
      <c r="K87" s="30">
        <v>61</v>
      </c>
    </row>
    <row r="88" spans="1:11" ht="14.4" customHeight="1" x14ac:dyDescent="0.3">
      <c r="A88" s="27" t="s">
        <v>93</v>
      </c>
      <c r="B88" s="28" t="s">
        <v>16</v>
      </c>
      <c r="C88" s="29">
        <v>34</v>
      </c>
      <c r="D88" s="29">
        <v>97</v>
      </c>
      <c r="E88" s="29">
        <v>131</v>
      </c>
      <c r="F88" s="29">
        <v>0</v>
      </c>
      <c r="G88" s="29">
        <v>0</v>
      </c>
      <c r="H88" s="29">
        <v>0</v>
      </c>
      <c r="I88" s="30">
        <v>34</v>
      </c>
      <c r="J88" s="30">
        <v>97</v>
      </c>
      <c r="K88" s="30">
        <v>131</v>
      </c>
    </row>
    <row r="89" spans="1:11" x14ac:dyDescent="0.3">
      <c r="A89" s="27" t="s">
        <v>94</v>
      </c>
      <c r="B89" s="28" t="s">
        <v>44</v>
      </c>
      <c r="C89" s="29">
        <v>0</v>
      </c>
      <c r="D89" s="29">
        <v>0</v>
      </c>
      <c r="E89" s="29">
        <v>0</v>
      </c>
      <c r="F89" s="29">
        <v>16</v>
      </c>
      <c r="G89" s="29">
        <v>34</v>
      </c>
      <c r="H89" s="29">
        <v>50</v>
      </c>
      <c r="I89" s="30">
        <v>16</v>
      </c>
      <c r="J89" s="30">
        <v>34</v>
      </c>
      <c r="K89" s="30">
        <v>50</v>
      </c>
    </row>
    <row r="90" spans="1:11" x14ac:dyDescent="0.3">
      <c r="A90" s="24" t="s">
        <v>95</v>
      </c>
      <c r="B90" s="31"/>
      <c r="C90" s="26">
        <v>660</v>
      </c>
      <c r="D90" s="26">
        <v>935</v>
      </c>
      <c r="E90" s="26">
        <v>1595</v>
      </c>
      <c r="F90" s="26">
        <v>0</v>
      </c>
      <c r="G90" s="26">
        <v>0</v>
      </c>
      <c r="H90" s="26">
        <v>0</v>
      </c>
      <c r="I90" s="26">
        <v>660</v>
      </c>
      <c r="J90" s="26">
        <v>935</v>
      </c>
      <c r="K90" s="26">
        <v>1595</v>
      </c>
    </row>
    <row r="91" spans="1:11" x14ac:dyDescent="0.3">
      <c r="A91" s="27" t="s">
        <v>96</v>
      </c>
      <c r="B91" s="28" t="s">
        <v>16</v>
      </c>
      <c r="C91" s="29">
        <v>28</v>
      </c>
      <c r="D91" s="29">
        <v>78</v>
      </c>
      <c r="E91" s="29">
        <v>106</v>
      </c>
      <c r="F91" s="29">
        <v>0</v>
      </c>
      <c r="G91" s="29">
        <v>0</v>
      </c>
      <c r="H91" s="29">
        <v>0</v>
      </c>
      <c r="I91" s="30">
        <v>28</v>
      </c>
      <c r="J91" s="30">
        <v>78</v>
      </c>
      <c r="K91" s="30">
        <v>106</v>
      </c>
    </row>
    <row r="92" spans="1:11" s="19" customFormat="1" x14ac:dyDescent="0.3">
      <c r="A92" s="27" t="s">
        <v>97</v>
      </c>
      <c r="B92" s="28" t="s">
        <v>16</v>
      </c>
      <c r="C92" s="29">
        <v>17</v>
      </c>
      <c r="D92" s="29">
        <v>62</v>
      </c>
      <c r="E92" s="29">
        <v>79</v>
      </c>
      <c r="F92" s="29">
        <v>0</v>
      </c>
      <c r="G92" s="29">
        <v>0</v>
      </c>
      <c r="H92" s="29">
        <v>0</v>
      </c>
      <c r="I92" s="30">
        <v>17</v>
      </c>
      <c r="J92" s="30">
        <v>62</v>
      </c>
      <c r="K92" s="30">
        <v>79</v>
      </c>
    </row>
    <row r="93" spans="1:11" ht="14.4" customHeight="1" x14ac:dyDescent="0.3">
      <c r="A93" s="27" t="s">
        <v>98</v>
      </c>
      <c r="B93" s="28" t="s">
        <v>16</v>
      </c>
      <c r="C93" s="29">
        <v>615</v>
      </c>
      <c r="D93" s="29">
        <v>795</v>
      </c>
      <c r="E93" s="29">
        <v>1410</v>
      </c>
      <c r="F93" s="29">
        <v>0</v>
      </c>
      <c r="G93" s="29">
        <v>0</v>
      </c>
      <c r="H93" s="29">
        <v>0</v>
      </c>
      <c r="I93" s="30">
        <v>615</v>
      </c>
      <c r="J93" s="30">
        <v>795</v>
      </c>
      <c r="K93" s="30">
        <v>1410</v>
      </c>
    </row>
    <row r="94" spans="1:11" ht="13.95" customHeight="1" x14ac:dyDescent="0.3">
      <c r="A94" s="32" t="s">
        <v>99</v>
      </c>
      <c r="B94" s="33"/>
      <c r="C94" s="22">
        <f t="shared" ref="C94:K94" si="12">+C95+C98+C101+C120+C122+C124+C129+C131</f>
        <v>3033</v>
      </c>
      <c r="D94" s="22">
        <f t="shared" si="12"/>
        <v>8552</v>
      </c>
      <c r="E94" s="22">
        <f t="shared" si="12"/>
        <v>11585</v>
      </c>
      <c r="F94" s="22">
        <f t="shared" si="12"/>
        <v>705</v>
      </c>
      <c r="G94" s="22">
        <f t="shared" si="12"/>
        <v>1347</v>
      </c>
      <c r="H94" s="22">
        <f t="shared" si="12"/>
        <v>2052</v>
      </c>
      <c r="I94" s="22">
        <f t="shared" si="12"/>
        <v>3738</v>
      </c>
      <c r="J94" s="22">
        <f t="shared" si="12"/>
        <v>9899</v>
      </c>
      <c r="K94" s="22">
        <f t="shared" si="12"/>
        <v>13637</v>
      </c>
    </row>
    <row r="95" spans="1:11" x14ac:dyDescent="0.3">
      <c r="A95" s="24" t="s">
        <v>100</v>
      </c>
      <c r="B95" s="31"/>
      <c r="C95" s="26">
        <v>278</v>
      </c>
      <c r="D95" s="26">
        <v>661</v>
      </c>
      <c r="E95" s="26">
        <v>939</v>
      </c>
      <c r="F95" s="26">
        <v>5</v>
      </c>
      <c r="G95" s="26">
        <v>12</v>
      </c>
      <c r="H95" s="26">
        <v>17</v>
      </c>
      <c r="I95" s="26">
        <v>283</v>
      </c>
      <c r="J95" s="26">
        <v>673</v>
      </c>
      <c r="K95" s="26">
        <v>956</v>
      </c>
    </row>
    <row r="96" spans="1:11" ht="14.4" customHeight="1" x14ac:dyDescent="0.3">
      <c r="A96" s="27" t="s">
        <v>101</v>
      </c>
      <c r="B96" s="28" t="s">
        <v>16</v>
      </c>
      <c r="C96" s="29">
        <v>278</v>
      </c>
      <c r="D96" s="29">
        <v>661</v>
      </c>
      <c r="E96" s="29">
        <v>939</v>
      </c>
      <c r="F96" s="29">
        <v>0</v>
      </c>
      <c r="G96" s="29">
        <v>0</v>
      </c>
      <c r="H96" s="29">
        <v>0</v>
      </c>
      <c r="I96" s="30">
        <v>278</v>
      </c>
      <c r="J96" s="30">
        <v>661</v>
      </c>
      <c r="K96" s="30">
        <v>939</v>
      </c>
    </row>
    <row r="97" spans="1:11" x14ac:dyDescent="0.3">
      <c r="A97" s="27" t="s">
        <v>102</v>
      </c>
      <c r="B97" s="28" t="s">
        <v>44</v>
      </c>
      <c r="C97" s="29">
        <v>0</v>
      </c>
      <c r="D97" s="29">
        <v>0</v>
      </c>
      <c r="E97" s="29">
        <v>0</v>
      </c>
      <c r="F97" s="29">
        <v>5</v>
      </c>
      <c r="G97" s="29">
        <v>12</v>
      </c>
      <c r="H97" s="29">
        <v>17</v>
      </c>
      <c r="I97" s="30">
        <v>5</v>
      </c>
      <c r="J97" s="30">
        <v>12</v>
      </c>
      <c r="K97" s="30">
        <v>17</v>
      </c>
    </row>
    <row r="98" spans="1:11" x14ac:dyDescent="0.3">
      <c r="A98" s="24" t="s">
        <v>103</v>
      </c>
      <c r="B98" s="31"/>
      <c r="C98" s="26">
        <v>64</v>
      </c>
      <c r="D98" s="26">
        <v>544</v>
      </c>
      <c r="E98" s="26">
        <v>608</v>
      </c>
      <c r="F98" s="26">
        <v>3</v>
      </c>
      <c r="G98" s="26">
        <v>139</v>
      </c>
      <c r="H98" s="26">
        <v>142</v>
      </c>
      <c r="I98" s="26">
        <v>67</v>
      </c>
      <c r="J98" s="26">
        <v>683</v>
      </c>
      <c r="K98" s="26">
        <v>750</v>
      </c>
    </row>
    <row r="99" spans="1:11" ht="14.4" customHeight="1" x14ac:dyDescent="0.3">
      <c r="A99" s="27" t="s">
        <v>104</v>
      </c>
      <c r="B99" s="28" t="s">
        <v>16</v>
      </c>
      <c r="C99" s="29">
        <v>0</v>
      </c>
      <c r="D99" s="29">
        <v>0</v>
      </c>
      <c r="E99" s="29">
        <v>0</v>
      </c>
      <c r="F99" s="29">
        <v>3</v>
      </c>
      <c r="G99" s="29">
        <v>139</v>
      </c>
      <c r="H99" s="29">
        <v>142</v>
      </c>
      <c r="I99" s="30">
        <v>3</v>
      </c>
      <c r="J99" s="30">
        <v>139</v>
      </c>
      <c r="K99" s="30">
        <v>142</v>
      </c>
    </row>
    <row r="100" spans="1:11" x14ac:dyDescent="0.3">
      <c r="A100" s="27" t="s">
        <v>105</v>
      </c>
      <c r="B100" s="28" t="s">
        <v>16</v>
      </c>
      <c r="C100" s="29">
        <v>64</v>
      </c>
      <c r="D100" s="29">
        <v>544</v>
      </c>
      <c r="E100" s="29">
        <v>608</v>
      </c>
      <c r="F100" s="29">
        <v>0</v>
      </c>
      <c r="G100" s="29">
        <v>0</v>
      </c>
      <c r="H100" s="29">
        <v>0</v>
      </c>
      <c r="I100" s="30">
        <v>64</v>
      </c>
      <c r="J100" s="30">
        <v>544</v>
      </c>
      <c r="K100" s="30">
        <v>608</v>
      </c>
    </row>
    <row r="101" spans="1:11" x14ac:dyDescent="0.3">
      <c r="A101" s="24" t="s">
        <v>106</v>
      </c>
      <c r="B101" s="31"/>
      <c r="C101" s="26">
        <f t="shared" ref="C101:K101" si="13">+SUM(C102:C119)</f>
        <v>396</v>
      </c>
      <c r="D101" s="26">
        <f t="shared" si="13"/>
        <v>1649</v>
      </c>
      <c r="E101" s="26">
        <f t="shared" si="13"/>
        <v>2045</v>
      </c>
      <c r="F101" s="26">
        <f t="shared" si="13"/>
        <v>141</v>
      </c>
      <c r="G101" s="26">
        <f t="shared" si="13"/>
        <v>426</v>
      </c>
      <c r="H101" s="26">
        <f t="shared" si="13"/>
        <v>567</v>
      </c>
      <c r="I101" s="26">
        <f t="shared" si="13"/>
        <v>537</v>
      </c>
      <c r="J101" s="26">
        <f t="shared" si="13"/>
        <v>2075</v>
      </c>
      <c r="K101" s="26">
        <f t="shared" si="13"/>
        <v>2612</v>
      </c>
    </row>
    <row r="102" spans="1:11" x14ac:dyDescent="0.3">
      <c r="A102" s="27" t="s">
        <v>107</v>
      </c>
      <c r="B102" s="28" t="s">
        <v>16</v>
      </c>
      <c r="C102" s="29">
        <v>119</v>
      </c>
      <c r="D102" s="29">
        <v>160</v>
      </c>
      <c r="E102" s="29">
        <f t="shared" ref="E102:E119" si="14">+D102+C102</f>
        <v>279</v>
      </c>
      <c r="F102" s="29">
        <v>59</v>
      </c>
      <c r="G102" s="29">
        <v>71</v>
      </c>
      <c r="H102" s="29">
        <v>130</v>
      </c>
      <c r="I102" s="30">
        <v>178</v>
      </c>
      <c r="J102" s="30">
        <v>231</v>
      </c>
      <c r="K102" s="30">
        <v>409</v>
      </c>
    </row>
    <row r="103" spans="1:11" x14ac:dyDescent="0.3">
      <c r="A103" s="27" t="s">
        <v>108</v>
      </c>
      <c r="B103" s="28" t="s">
        <v>16</v>
      </c>
      <c r="C103" s="29">
        <v>9</v>
      </c>
      <c r="D103" s="29">
        <v>69</v>
      </c>
      <c r="E103" s="29">
        <f t="shared" si="14"/>
        <v>78</v>
      </c>
      <c r="F103" s="29">
        <v>0</v>
      </c>
      <c r="G103" s="29">
        <v>0</v>
      </c>
      <c r="H103" s="29">
        <v>0</v>
      </c>
      <c r="I103" s="30">
        <v>9</v>
      </c>
      <c r="J103" s="30">
        <v>69</v>
      </c>
      <c r="K103" s="30">
        <v>78</v>
      </c>
    </row>
    <row r="104" spans="1:11" x14ac:dyDescent="0.3">
      <c r="A104" s="27" t="s">
        <v>109</v>
      </c>
      <c r="B104" s="28" t="s">
        <v>16</v>
      </c>
      <c r="C104" s="29">
        <v>76</v>
      </c>
      <c r="D104" s="29">
        <v>187</v>
      </c>
      <c r="E104" s="29">
        <f t="shared" si="14"/>
        <v>263</v>
      </c>
      <c r="F104" s="29">
        <v>36</v>
      </c>
      <c r="G104" s="29">
        <v>74</v>
      </c>
      <c r="H104" s="29">
        <v>110</v>
      </c>
      <c r="I104" s="30">
        <v>112</v>
      </c>
      <c r="J104" s="30">
        <v>261</v>
      </c>
      <c r="K104" s="30">
        <v>373</v>
      </c>
    </row>
    <row r="105" spans="1:11" x14ac:dyDescent="0.3">
      <c r="A105" s="27" t="s">
        <v>110</v>
      </c>
      <c r="B105" s="28" t="s">
        <v>16</v>
      </c>
      <c r="C105" s="29">
        <v>14</v>
      </c>
      <c r="D105" s="29">
        <v>128</v>
      </c>
      <c r="E105" s="29">
        <f t="shared" si="14"/>
        <v>142</v>
      </c>
      <c r="F105" s="29">
        <v>10</v>
      </c>
      <c r="G105" s="29">
        <v>52</v>
      </c>
      <c r="H105" s="29">
        <v>62</v>
      </c>
      <c r="I105" s="30">
        <v>24</v>
      </c>
      <c r="J105" s="30">
        <v>180</v>
      </c>
      <c r="K105" s="30">
        <v>204</v>
      </c>
    </row>
    <row r="106" spans="1:11" x14ac:dyDescent="0.3">
      <c r="A106" s="27" t="s">
        <v>111</v>
      </c>
      <c r="B106" s="28" t="s">
        <v>16</v>
      </c>
      <c r="C106" s="29">
        <v>43</v>
      </c>
      <c r="D106" s="29">
        <v>182</v>
      </c>
      <c r="E106" s="29">
        <f t="shared" si="14"/>
        <v>225</v>
      </c>
      <c r="F106" s="29">
        <v>6</v>
      </c>
      <c r="G106" s="29">
        <v>36</v>
      </c>
      <c r="H106" s="29">
        <v>42</v>
      </c>
      <c r="I106" s="30">
        <v>49</v>
      </c>
      <c r="J106" s="30">
        <v>218</v>
      </c>
      <c r="K106" s="30">
        <v>267</v>
      </c>
    </row>
    <row r="107" spans="1:11" x14ac:dyDescent="0.3">
      <c r="A107" s="27" t="s">
        <v>112</v>
      </c>
      <c r="B107" s="28" t="s">
        <v>16</v>
      </c>
      <c r="C107" s="29">
        <v>12</v>
      </c>
      <c r="D107" s="29">
        <v>73</v>
      </c>
      <c r="E107" s="29">
        <f t="shared" si="14"/>
        <v>85</v>
      </c>
      <c r="F107" s="29">
        <v>0</v>
      </c>
      <c r="G107" s="29">
        <v>0</v>
      </c>
      <c r="H107" s="29">
        <v>0</v>
      </c>
      <c r="I107" s="30">
        <v>12</v>
      </c>
      <c r="J107" s="30">
        <v>73</v>
      </c>
      <c r="K107" s="30">
        <v>85</v>
      </c>
    </row>
    <row r="108" spans="1:11" x14ac:dyDescent="0.3">
      <c r="A108" s="27" t="s">
        <v>113</v>
      </c>
      <c r="B108" s="28" t="s">
        <v>16</v>
      </c>
      <c r="C108" s="29">
        <v>14</v>
      </c>
      <c r="D108" s="29">
        <v>61</v>
      </c>
      <c r="E108" s="29">
        <f t="shared" si="14"/>
        <v>75</v>
      </c>
      <c r="F108" s="29">
        <v>0</v>
      </c>
      <c r="G108" s="29">
        <v>0</v>
      </c>
      <c r="H108" s="29">
        <v>0</v>
      </c>
      <c r="I108" s="30">
        <v>14</v>
      </c>
      <c r="J108" s="30">
        <v>61</v>
      </c>
      <c r="K108" s="30">
        <v>75</v>
      </c>
    </row>
    <row r="109" spans="1:11" x14ac:dyDescent="0.3">
      <c r="A109" s="27" t="s">
        <v>114</v>
      </c>
      <c r="B109" s="28" t="s">
        <v>16</v>
      </c>
      <c r="C109" s="29">
        <v>17</v>
      </c>
      <c r="D109" s="29">
        <v>64</v>
      </c>
      <c r="E109" s="29">
        <f t="shared" si="14"/>
        <v>81</v>
      </c>
      <c r="F109" s="29">
        <v>0</v>
      </c>
      <c r="G109" s="29">
        <v>0</v>
      </c>
      <c r="H109" s="29">
        <v>0</v>
      </c>
      <c r="I109" s="30">
        <v>17</v>
      </c>
      <c r="J109" s="30">
        <v>64</v>
      </c>
      <c r="K109" s="30">
        <v>81</v>
      </c>
    </row>
    <row r="110" spans="1:11" x14ac:dyDescent="0.3">
      <c r="A110" s="27" t="s">
        <v>115</v>
      </c>
      <c r="B110" s="28" t="s">
        <v>16</v>
      </c>
      <c r="C110" s="29">
        <v>6</v>
      </c>
      <c r="D110" s="29">
        <v>135</v>
      </c>
      <c r="E110" s="29">
        <f t="shared" si="14"/>
        <v>141</v>
      </c>
      <c r="F110" s="29">
        <v>6</v>
      </c>
      <c r="G110" s="29">
        <v>76</v>
      </c>
      <c r="H110" s="29">
        <v>82</v>
      </c>
      <c r="I110" s="30">
        <v>12</v>
      </c>
      <c r="J110" s="30">
        <v>211</v>
      </c>
      <c r="K110" s="30">
        <v>223</v>
      </c>
    </row>
    <row r="111" spans="1:11" x14ac:dyDescent="0.3">
      <c r="A111" s="27" t="s">
        <v>116</v>
      </c>
      <c r="B111" s="28" t="s">
        <v>16</v>
      </c>
      <c r="C111" s="29">
        <v>4</v>
      </c>
      <c r="D111" s="29">
        <v>62</v>
      </c>
      <c r="E111" s="29">
        <f t="shared" si="14"/>
        <v>66</v>
      </c>
      <c r="F111" s="29">
        <v>0</v>
      </c>
      <c r="G111" s="29">
        <v>0</v>
      </c>
      <c r="H111" s="29">
        <v>0</v>
      </c>
      <c r="I111" s="30">
        <v>4</v>
      </c>
      <c r="J111" s="30">
        <v>62</v>
      </c>
      <c r="K111" s="30">
        <v>66</v>
      </c>
    </row>
    <row r="112" spans="1:11" x14ac:dyDescent="0.3">
      <c r="A112" s="27" t="s">
        <v>117</v>
      </c>
      <c r="B112" s="28" t="s">
        <v>16</v>
      </c>
      <c r="C112" s="29">
        <v>4</v>
      </c>
      <c r="D112" s="29">
        <v>40</v>
      </c>
      <c r="E112" s="29">
        <f t="shared" si="14"/>
        <v>44</v>
      </c>
      <c r="F112" s="29">
        <v>0</v>
      </c>
      <c r="G112" s="29">
        <v>0</v>
      </c>
      <c r="H112" s="29">
        <v>0</v>
      </c>
      <c r="I112" s="30">
        <v>4</v>
      </c>
      <c r="J112" s="30">
        <v>40</v>
      </c>
      <c r="K112" s="30">
        <v>44</v>
      </c>
    </row>
    <row r="113" spans="1:11" x14ac:dyDescent="0.3">
      <c r="A113" s="27" t="s">
        <v>118</v>
      </c>
      <c r="B113" s="28" t="s">
        <v>44</v>
      </c>
      <c r="C113" s="29">
        <v>11</v>
      </c>
      <c r="D113" s="29">
        <v>66</v>
      </c>
      <c r="E113" s="29">
        <f t="shared" si="14"/>
        <v>77</v>
      </c>
      <c r="F113" s="29">
        <v>3</v>
      </c>
      <c r="G113" s="29">
        <v>24</v>
      </c>
      <c r="H113" s="29">
        <v>27</v>
      </c>
      <c r="I113" s="30">
        <v>14</v>
      </c>
      <c r="J113" s="30">
        <v>90</v>
      </c>
      <c r="K113" s="30">
        <v>104</v>
      </c>
    </row>
    <row r="114" spans="1:11" x14ac:dyDescent="0.3">
      <c r="A114" s="27" t="s">
        <v>119</v>
      </c>
      <c r="B114" s="28" t="s">
        <v>44</v>
      </c>
      <c r="C114" s="29">
        <v>21</v>
      </c>
      <c r="D114" s="29">
        <v>116</v>
      </c>
      <c r="E114" s="29">
        <f t="shared" si="14"/>
        <v>137</v>
      </c>
      <c r="F114" s="29">
        <v>13</v>
      </c>
      <c r="G114" s="29">
        <v>51</v>
      </c>
      <c r="H114" s="29">
        <f>+G114+F114</f>
        <v>64</v>
      </c>
      <c r="I114" s="30">
        <f>+C114+F114</f>
        <v>34</v>
      </c>
      <c r="J114" s="30">
        <f>+D114+G114</f>
        <v>167</v>
      </c>
      <c r="K114" s="30">
        <f>+E114+H114</f>
        <v>201</v>
      </c>
    </row>
    <row r="115" spans="1:11" x14ac:dyDescent="0.3">
      <c r="A115" s="27" t="s">
        <v>120</v>
      </c>
      <c r="B115" s="28" t="s">
        <v>44</v>
      </c>
      <c r="C115" s="29">
        <v>6</v>
      </c>
      <c r="D115" s="29">
        <v>72</v>
      </c>
      <c r="E115" s="29">
        <f t="shared" si="14"/>
        <v>78</v>
      </c>
      <c r="F115" s="29">
        <v>0</v>
      </c>
      <c r="G115" s="29">
        <v>19</v>
      </c>
      <c r="H115" s="29">
        <v>19</v>
      </c>
      <c r="I115" s="30">
        <v>6</v>
      </c>
      <c r="J115" s="30">
        <v>91</v>
      </c>
      <c r="K115" s="30">
        <v>97</v>
      </c>
    </row>
    <row r="116" spans="1:11" x14ac:dyDescent="0.3">
      <c r="A116" s="27" t="s">
        <v>121</v>
      </c>
      <c r="B116" s="28" t="s">
        <v>44</v>
      </c>
      <c r="C116" s="29">
        <v>13</v>
      </c>
      <c r="D116" s="29">
        <v>46</v>
      </c>
      <c r="E116" s="29">
        <f t="shared" si="14"/>
        <v>59</v>
      </c>
      <c r="F116" s="29">
        <v>0</v>
      </c>
      <c r="G116" s="29">
        <v>0</v>
      </c>
      <c r="H116" s="29">
        <v>0</v>
      </c>
      <c r="I116" s="30">
        <v>13</v>
      </c>
      <c r="J116" s="30">
        <v>46</v>
      </c>
      <c r="K116" s="30">
        <v>59</v>
      </c>
    </row>
    <row r="117" spans="1:11" x14ac:dyDescent="0.3">
      <c r="A117" s="27" t="s">
        <v>122</v>
      </c>
      <c r="B117" s="28" t="s">
        <v>44</v>
      </c>
      <c r="C117" s="29">
        <v>17</v>
      </c>
      <c r="D117" s="29">
        <v>43</v>
      </c>
      <c r="E117" s="29">
        <f t="shared" si="14"/>
        <v>60</v>
      </c>
      <c r="F117" s="29">
        <v>0</v>
      </c>
      <c r="G117" s="29">
        <v>0</v>
      </c>
      <c r="H117" s="29">
        <v>0</v>
      </c>
      <c r="I117" s="30">
        <v>17</v>
      </c>
      <c r="J117" s="30">
        <v>43</v>
      </c>
      <c r="K117" s="30">
        <v>60</v>
      </c>
    </row>
    <row r="118" spans="1:11" ht="14.4" customHeight="1" x14ac:dyDescent="0.3">
      <c r="A118" s="27" t="s">
        <v>123</v>
      </c>
      <c r="B118" s="28" t="s">
        <v>44</v>
      </c>
      <c r="C118" s="29">
        <v>7</v>
      </c>
      <c r="D118" s="29">
        <v>42</v>
      </c>
      <c r="E118" s="29">
        <f t="shared" si="14"/>
        <v>49</v>
      </c>
      <c r="F118" s="29">
        <v>8</v>
      </c>
      <c r="G118" s="29">
        <v>23</v>
      </c>
      <c r="H118" s="29">
        <v>31</v>
      </c>
      <c r="I118" s="30">
        <v>15</v>
      </c>
      <c r="J118" s="30">
        <v>65</v>
      </c>
      <c r="K118" s="30">
        <v>80</v>
      </c>
    </row>
    <row r="119" spans="1:11" x14ac:dyDescent="0.3">
      <c r="A119" s="27" t="s">
        <v>124</v>
      </c>
      <c r="B119" s="28" t="s">
        <v>44</v>
      </c>
      <c r="C119" s="29">
        <v>3</v>
      </c>
      <c r="D119" s="29">
        <v>103</v>
      </c>
      <c r="E119" s="29">
        <f t="shared" si="14"/>
        <v>106</v>
      </c>
      <c r="F119" s="29">
        <v>0</v>
      </c>
      <c r="G119" s="29">
        <v>0</v>
      </c>
      <c r="H119" s="29">
        <v>0</v>
      </c>
      <c r="I119" s="30">
        <v>3</v>
      </c>
      <c r="J119" s="30">
        <v>103</v>
      </c>
      <c r="K119" s="30">
        <v>106</v>
      </c>
    </row>
    <row r="120" spans="1:11" ht="14.4" customHeight="1" x14ac:dyDescent="0.3">
      <c r="A120" s="24" t="s">
        <v>125</v>
      </c>
      <c r="B120" s="31"/>
      <c r="C120" s="26">
        <f t="shared" ref="C120:K120" si="15">+C121</f>
        <v>307</v>
      </c>
      <c r="D120" s="26">
        <f t="shared" si="15"/>
        <v>1089</v>
      </c>
      <c r="E120" s="26">
        <f t="shared" si="15"/>
        <v>1396</v>
      </c>
      <c r="F120" s="26">
        <f t="shared" si="15"/>
        <v>85</v>
      </c>
      <c r="G120" s="26">
        <f t="shared" si="15"/>
        <v>277</v>
      </c>
      <c r="H120" s="26">
        <f t="shared" si="15"/>
        <v>362</v>
      </c>
      <c r="I120" s="26">
        <f t="shared" si="15"/>
        <v>392</v>
      </c>
      <c r="J120" s="26">
        <f t="shared" si="15"/>
        <v>1366</v>
      </c>
      <c r="K120" s="26">
        <f t="shared" si="15"/>
        <v>1758</v>
      </c>
    </row>
    <row r="121" spans="1:11" x14ac:dyDescent="0.3">
      <c r="A121" s="27" t="s">
        <v>126</v>
      </c>
      <c r="B121" s="28" t="s">
        <v>16</v>
      </c>
      <c r="C121" s="29">
        <v>307</v>
      </c>
      <c r="D121" s="29">
        <f>1091-2</f>
        <v>1089</v>
      </c>
      <c r="E121" s="29">
        <f>+D121+C121</f>
        <v>1396</v>
      </c>
      <c r="F121" s="29">
        <v>85</v>
      </c>
      <c r="G121" s="29">
        <f>278-1</f>
        <v>277</v>
      </c>
      <c r="H121" s="29">
        <f>+G121+F121</f>
        <v>362</v>
      </c>
      <c r="I121" s="30">
        <f>+C121+F121</f>
        <v>392</v>
      </c>
      <c r="J121" s="30">
        <f>+D121+G121</f>
        <v>1366</v>
      </c>
      <c r="K121" s="30">
        <f>+J121+I121</f>
        <v>1758</v>
      </c>
    </row>
    <row r="122" spans="1:11" ht="14.4" customHeight="1" x14ac:dyDescent="0.3">
      <c r="A122" s="24" t="s">
        <v>127</v>
      </c>
      <c r="B122" s="31"/>
      <c r="C122" s="26">
        <v>625</v>
      </c>
      <c r="D122" s="26">
        <v>1577</v>
      </c>
      <c r="E122" s="26">
        <v>2202</v>
      </c>
      <c r="F122" s="26">
        <v>27</v>
      </c>
      <c r="G122" s="26">
        <v>79</v>
      </c>
      <c r="H122" s="26">
        <v>106</v>
      </c>
      <c r="I122" s="26">
        <v>652</v>
      </c>
      <c r="J122" s="26">
        <v>1656</v>
      </c>
      <c r="K122" s="26">
        <v>2308</v>
      </c>
    </row>
    <row r="123" spans="1:11" x14ac:dyDescent="0.3">
      <c r="A123" s="27" t="s">
        <v>128</v>
      </c>
      <c r="B123" s="28" t="s">
        <v>16</v>
      </c>
      <c r="C123" s="29">
        <v>625</v>
      </c>
      <c r="D123" s="29">
        <v>1577</v>
      </c>
      <c r="E123" s="29">
        <v>2202</v>
      </c>
      <c r="F123" s="29">
        <v>27</v>
      </c>
      <c r="G123" s="29">
        <v>79</v>
      </c>
      <c r="H123" s="29">
        <v>106</v>
      </c>
      <c r="I123" s="30">
        <v>652</v>
      </c>
      <c r="J123" s="30">
        <v>1656</v>
      </c>
      <c r="K123" s="30">
        <v>2308</v>
      </c>
    </row>
    <row r="124" spans="1:11" x14ac:dyDescent="0.3">
      <c r="A124" s="24" t="s">
        <v>129</v>
      </c>
      <c r="B124" s="31"/>
      <c r="C124" s="26">
        <f t="shared" ref="C124:K124" si="16">+SUM(C125:C128)</f>
        <v>101</v>
      </c>
      <c r="D124" s="26">
        <f t="shared" si="16"/>
        <v>477</v>
      </c>
      <c r="E124" s="26">
        <f t="shared" si="16"/>
        <v>578</v>
      </c>
      <c r="F124" s="26">
        <f t="shared" si="16"/>
        <v>0</v>
      </c>
      <c r="G124" s="26">
        <f t="shared" si="16"/>
        <v>0</v>
      </c>
      <c r="H124" s="26">
        <f t="shared" si="16"/>
        <v>0</v>
      </c>
      <c r="I124" s="26">
        <f t="shared" si="16"/>
        <v>101</v>
      </c>
      <c r="J124" s="26">
        <f t="shared" si="16"/>
        <v>477</v>
      </c>
      <c r="K124" s="26">
        <f t="shared" si="16"/>
        <v>578</v>
      </c>
    </row>
    <row r="125" spans="1:11" x14ac:dyDescent="0.3">
      <c r="A125" s="27" t="s">
        <v>130</v>
      </c>
      <c r="B125" s="28" t="s">
        <v>44</v>
      </c>
      <c r="C125" s="29">
        <v>9</v>
      </c>
      <c r="D125" s="29">
        <f>107+1</f>
        <v>108</v>
      </c>
      <c r="E125" s="29">
        <f>+D125+C125</f>
        <v>117</v>
      </c>
      <c r="F125" s="29">
        <v>0</v>
      </c>
      <c r="G125" s="29">
        <v>0</v>
      </c>
      <c r="H125" s="29">
        <v>0</v>
      </c>
      <c r="I125" s="30">
        <v>9</v>
      </c>
      <c r="J125" s="30">
        <f>+D125</f>
        <v>108</v>
      </c>
      <c r="K125" s="30">
        <f>+J125+I125</f>
        <v>117</v>
      </c>
    </row>
    <row r="126" spans="1:11" x14ac:dyDescent="0.3">
      <c r="A126" s="27" t="s">
        <v>131</v>
      </c>
      <c r="B126" s="28" t="s">
        <v>44</v>
      </c>
      <c r="C126" s="29">
        <v>5</v>
      </c>
      <c r="D126" s="29">
        <v>72</v>
      </c>
      <c r="E126" s="29">
        <f>+D126+C126</f>
        <v>77</v>
      </c>
      <c r="F126" s="29">
        <v>0</v>
      </c>
      <c r="G126" s="29">
        <v>0</v>
      </c>
      <c r="H126" s="29">
        <v>0</v>
      </c>
      <c r="I126" s="30">
        <v>5</v>
      </c>
      <c r="J126" s="30">
        <f>+D126</f>
        <v>72</v>
      </c>
      <c r="K126" s="30">
        <f>+J126+I126</f>
        <v>77</v>
      </c>
    </row>
    <row r="127" spans="1:11" ht="14.4" customHeight="1" x14ac:dyDescent="0.3">
      <c r="A127" s="27" t="s">
        <v>132</v>
      </c>
      <c r="B127" s="28" t="s">
        <v>44</v>
      </c>
      <c r="C127" s="29">
        <v>21</v>
      </c>
      <c r="D127" s="29">
        <v>54</v>
      </c>
      <c r="E127" s="29">
        <f>+D127+C127</f>
        <v>75</v>
      </c>
      <c r="F127" s="29">
        <v>0</v>
      </c>
      <c r="G127" s="29">
        <v>0</v>
      </c>
      <c r="H127" s="29">
        <v>0</v>
      </c>
      <c r="I127" s="30">
        <v>21</v>
      </c>
      <c r="J127" s="30">
        <f>+D127</f>
        <v>54</v>
      </c>
      <c r="K127" s="30">
        <f>+J127+I127</f>
        <v>75</v>
      </c>
    </row>
    <row r="128" spans="1:11" x14ac:dyDescent="0.3">
      <c r="A128" s="27" t="s">
        <v>133</v>
      </c>
      <c r="B128" s="28" t="s">
        <v>16</v>
      </c>
      <c r="C128" s="29">
        <v>66</v>
      </c>
      <c r="D128" s="29">
        <f>242+1</f>
        <v>243</v>
      </c>
      <c r="E128" s="29">
        <f>+D128+C128</f>
        <v>309</v>
      </c>
      <c r="F128" s="29">
        <v>0</v>
      </c>
      <c r="G128" s="29">
        <v>0</v>
      </c>
      <c r="H128" s="29">
        <v>0</v>
      </c>
      <c r="I128" s="30">
        <v>66</v>
      </c>
      <c r="J128" s="30">
        <f>+D128</f>
        <v>243</v>
      </c>
      <c r="K128" s="30">
        <f>+J128+I128</f>
        <v>309</v>
      </c>
    </row>
    <row r="129" spans="1:11" ht="14.4" customHeight="1" x14ac:dyDescent="0.3">
      <c r="A129" s="24" t="s">
        <v>134</v>
      </c>
      <c r="B129" s="31"/>
      <c r="C129" s="26">
        <v>671</v>
      </c>
      <c r="D129" s="26">
        <v>2248</v>
      </c>
      <c r="E129" s="26">
        <v>2919</v>
      </c>
      <c r="F129" s="26">
        <v>22</v>
      </c>
      <c r="G129" s="26">
        <v>125</v>
      </c>
      <c r="H129" s="26">
        <v>147</v>
      </c>
      <c r="I129" s="26">
        <v>693</v>
      </c>
      <c r="J129" s="26">
        <v>2373</v>
      </c>
      <c r="K129" s="26">
        <v>3066</v>
      </c>
    </row>
    <row r="130" spans="1:11" x14ac:dyDescent="0.3">
      <c r="A130" s="27" t="s">
        <v>135</v>
      </c>
      <c r="B130" s="28" t="s">
        <v>16</v>
      </c>
      <c r="C130" s="29">
        <v>671</v>
      </c>
      <c r="D130" s="29">
        <v>2248</v>
      </c>
      <c r="E130" s="29">
        <v>2919</v>
      </c>
      <c r="F130" s="29">
        <v>22</v>
      </c>
      <c r="G130" s="29">
        <v>125</v>
      </c>
      <c r="H130" s="29">
        <v>147</v>
      </c>
      <c r="I130" s="30">
        <v>693</v>
      </c>
      <c r="J130" s="30">
        <v>2373</v>
      </c>
      <c r="K130" s="30">
        <v>3066</v>
      </c>
    </row>
    <row r="131" spans="1:11" x14ac:dyDescent="0.3">
      <c r="A131" s="24" t="s">
        <v>136</v>
      </c>
      <c r="B131" s="31"/>
      <c r="C131" s="26">
        <f t="shared" ref="C131:K131" si="17">+SUM(C132:C134)</f>
        <v>591</v>
      </c>
      <c r="D131" s="26">
        <f t="shared" si="17"/>
        <v>307</v>
      </c>
      <c r="E131" s="26">
        <f t="shared" si="17"/>
        <v>898</v>
      </c>
      <c r="F131" s="26">
        <f t="shared" si="17"/>
        <v>422</v>
      </c>
      <c r="G131" s="26">
        <f t="shared" si="17"/>
        <v>289</v>
      </c>
      <c r="H131" s="26">
        <f t="shared" si="17"/>
        <v>711</v>
      </c>
      <c r="I131" s="26">
        <f t="shared" si="17"/>
        <v>1013</v>
      </c>
      <c r="J131" s="26">
        <f t="shared" si="17"/>
        <v>596</v>
      </c>
      <c r="K131" s="26">
        <f t="shared" si="17"/>
        <v>1609</v>
      </c>
    </row>
    <row r="132" spans="1:11" ht="27.6" x14ac:dyDescent="0.3">
      <c r="A132" s="27" t="s">
        <v>137</v>
      </c>
      <c r="B132" s="28" t="s">
        <v>16</v>
      </c>
      <c r="C132" s="29">
        <v>0</v>
      </c>
      <c r="D132" s="29">
        <v>0</v>
      </c>
      <c r="E132" s="29">
        <v>0</v>
      </c>
      <c r="F132" s="29">
        <v>86</v>
      </c>
      <c r="G132" s="29">
        <v>54</v>
      </c>
      <c r="H132" s="29">
        <v>140</v>
      </c>
      <c r="I132" s="30">
        <v>86</v>
      </c>
      <c r="J132" s="30">
        <v>54</v>
      </c>
      <c r="K132" s="30">
        <v>140</v>
      </c>
    </row>
    <row r="133" spans="1:11" s="19" customFormat="1" x14ac:dyDescent="0.3">
      <c r="A133" s="27" t="s">
        <v>138</v>
      </c>
      <c r="B133" s="28" t="s">
        <v>16</v>
      </c>
      <c r="C133" s="29">
        <v>510</v>
      </c>
      <c r="D133" s="29">
        <v>290</v>
      </c>
      <c r="E133" s="29">
        <v>800</v>
      </c>
      <c r="F133" s="29">
        <v>297</v>
      </c>
      <c r="G133" s="29">
        <v>199</v>
      </c>
      <c r="H133" s="29">
        <v>496</v>
      </c>
      <c r="I133" s="30">
        <v>807</v>
      </c>
      <c r="J133" s="30">
        <v>489</v>
      </c>
      <c r="K133" s="30">
        <v>1296</v>
      </c>
    </row>
    <row r="134" spans="1:11" ht="13.95" customHeight="1" x14ac:dyDescent="0.3">
      <c r="A134" s="27" t="s">
        <v>139</v>
      </c>
      <c r="B134" s="28" t="s">
        <v>44</v>
      </c>
      <c r="C134" s="29">
        <v>81</v>
      </c>
      <c r="D134" s="29">
        <v>17</v>
      </c>
      <c r="E134" s="29">
        <v>98</v>
      </c>
      <c r="F134" s="29">
        <v>39</v>
      </c>
      <c r="G134" s="29">
        <v>36</v>
      </c>
      <c r="H134" s="29">
        <f>+G134+F134</f>
        <v>75</v>
      </c>
      <c r="I134" s="30">
        <f>+C134+F134</f>
        <v>120</v>
      </c>
      <c r="J134" s="30">
        <f>+D134+G134</f>
        <v>53</v>
      </c>
      <c r="K134" s="30">
        <f>+J134+I134</f>
        <v>173</v>
      </c>
    </row>
    <row r="135" spans="1:11" x14ac:dyDescent="0.3">
      <c r="A135" s="32" t="s">
        <v>140</v>
      </c>
      <c r="B135" s="33"/>
      <c r="C135" s="22">
        <f t="shared" ref="C135:K135" si="18">+SUM(C136:C147)</f>
        <v>501</v>
      </c>
      <c r="D135" s="22">
        <f t="shared" si="18"/>
        <v>842</v>
      </c>
      <c r="E135" s="22">
        <f t="shared" si="18"/>
        <v>1343</v>
      </c>
      <c r="F135" s="22">
        <f t="shared" si="18"/>
        <v>89</v>
      </c>
      <c r="G135" s="22">
        <f t="shared" si="18"/>
        <v>165</v>
      </c>
      <c r="H135" s="22">
        <f t="shared" si="18"/>
        <v>254</v>
      </c>
      <c r="I135" s="22">
        <f t="shared" si="18"/>
        <v>590</v>
      </c>
      <c r="J135" s="22">
        <f t="shared" si="18"/>
        <v>1007</v>
      </c>
      <c r="K135" s="22">
        <f t="shared" si="18"/>
        <v>1597</v>
      </c>
    </row>
    <row r="136" spans="1:11" x14ac:dyDescent="0.3">
      <c r="A136" s="27" t="s">
        <v>141</v>
      </c>
      <c r="B136" s="28" t="s">
        <v>16</v>
      </c>
      <c r="C136" s="29">
        <v>25</v>
      </c>
      <c r="D136" s="29">
        <v>79</v>
      </c>
      <c r="E136" s="29">
        <v>104</v>
      </c>
      <c r="F136" s="29">
        <v>0</v>
      </c>
      <c r="G136" s="29">
        <v>0</v>
      </c>
      <c r="H136" s="29">
        <v>0</v>
      </c>
      <c r="I136" s="30">
        <v>25</v>
      </c>
      <c r="J136" s="30">
        <v>79</v>
      </c>
      <c r="K136" s="30">
        <v>104</v>
      </c>
    </row>
    <row r="137" spans="1:11" x14ac:dyDescent="0.3">
      <c r="A137" s="27" t="s">
        <v>142</v>
      </c>
      <c r="B137" s="28" t="s">
        <v>16</v>
      </c>
      <c r="C137" s="29">
        <v>0</v>
      </c>
      <c r="D137" s="29">
        <v>0</v>
      </c>
      <c r="E137" s="29">
        <v>0</v>
      </c>
      <c r="F137" s="29">
        <v>25</v>
      </c>
      <c r="G137" s="29">
        <v>18</v>
      </c>
      <c r="H137" s="29">
        <v>43</v>
      </c>
      <c r="I137" s="30">
        <v>25</v>
      </c>
      <c r="J137" s="30">
        <v>18</v>
      </c>
      <c r="K137" s="30">
        <v>43</v>
      </c>
    </row>
    <row r="138" spans="1:11" x14ac:dyDescent="0.3">
      <c r="A138" s="27" t="s">
        <v>143</v>
      </c>
      <c r="B138" s="28" t="s">
        <v>16</v>
      </c>
      <c r="C138" s="29">
        <v>101</v>
      </c>
      <c r="D138" s="29">
        <v>146</v>
      </c>
      <c r="E138" s="29">
        <v>247</v>
      </c>
      <c r="F138" s="29">
        <v>0</v>
      </c>
      <c r="G138" s="29">
        <v>2</v>
      </c>
      <c r="H138" s="29">
        <v>2</v>
      </c>
      <c r="I138" s="30">
        <v>101</v>
      </c>
      <c r="J138" s="30">
        <v>148</v>
      </c>
      <c r="K138" s="30">
        <v>249</v>
      </c>
    </row>
    <row r="139" spans="1:11" x14ac:dyDescent="0.3">
      <c r="A139" s="27" t="s">
        <v>144</v>
      </c>
      <c r="B139" s="28" t="s">
        <v>16</v>
      </c>
      <c r="C139" s="29">
        <v>15</v>
      </c>
      <c r="D139" s="29">
        <v>62</v>
      </c>
      <c r="E139" s="29">
        <v>77</v>
      </c>
      <c r="F139" s="29">
        <v>9</v>
      </c>
      <c r="G139" s="29">
        <v>25</v>
      </c>
      <c r="H139" s="29">
        <v>34</v>
      </c>
      <c r="I139" s="30">
        <v>24</v>
      </c>
      <c r="J139" s="30">
        <v>87</v>
      </c>
      <c r="K139" s="30">
        <v>111</v>
      </c>
    </row>
    <row r="140" spans="1:11" x14ac:dyDescent="0.3">
      <c r="A140" s="27" t="s">
        <v>145</v>
      </c>
      <c r="B140" s="28" t="s">
        <v>16</v>
      </c>
      <c r="C140" s="29">
        <v>27</v>
      </c>
      <c r="D140" s="29">
        <v>17</v>
      </c>
      <c r="E140" s="29">
        <v>44</v>
      </c>
      <c r="F140" s="29">
        <v>0</v>
      </c>
      <c r="G140" s="29">
        <v>0</v>
      </c>
      <c r="H140" s="29">
        <v>0</v>
      </c>
      <c r="I140" s="30">
        <v>27</v>
      </c>
      <c r="J140" s="30">
        <v>17</v>
      </c>
      <c r="K140" s="30">
        <v>44</v>
      </c>
    </row>
    <row r="141" spans="1:11" x14ac:dyDescent="0.3">
      <c r="A141" s="27" t="s">
        <v>146</v>
      </c>
      <c r="B141" s="28" t="s">
        <v>16</v>
      </c>
      <c r="C141" s="29">
        <v>173</v>
      </c>
      <c r="D141" s="29">
        <v>380</v>
      </c>
      <c r="E141" s="29">
        <v>553</v>
      </c>
      <c r="F141" s="29">
        <v>0</v>
      </c>
      <c r="G141" s="29">
        <v>0</v>
      </c>
      <c r="H141" s="29">
        <v>0</v>
      </c>
      <c r="I141" s="30">
        <v>173</v>
      </c>
      <c r="J141" s="30">
        <v>380</v>
      </c>
      <c r="K141" s="30">
        <v>553</v>
      </c>
    </row>
    <row r="142" spans="1:11" x14ac:dyDescent="0.3">
      <c r="A142" s="27" t="s">
        <v>147</v>
      </c>
      <c r="B142" s="28" t="s">
        <v>16</v>
      </c>
      <c r="C142" s="29">
        <v>0</v>
      </c>
      <c r="D142" s="29">
        <v>0</v>
      </c>
      <c r="E142" s="29">
        <v>0</v>
      </c>
      <c r="F142" s="29">
        <v>41</v>
      </c>
      <c r="G142" s="29">
        <v>101</v>
      </c>
      <c r="H142" s="29">
        <v>142</v>
      </c>
      <c r="I142" s="30">
        <v>41</v>
      </c>
      <c r="J142" s="30">
        <v>101</v>
      </c>
      <c r="K142" s="30">
        <v>142</v>
      </c>
    </row>
    <row r="143" spans="1:11" x14ac:dyDescent="0.3">
      <c r="A143" s="27" t="s">
        <v>148</v>
      </c>
      <c r="B143" s="28" t="s">
        <v>16</v>
      </c>
      <c r="C143" s="29">
        <v>121</v>
      </c>
      <c r="D143" s="29">
        <v>109</v>
      </c>
      <c r="E143" s="29">
        <v>230</v>
      </c>
      <c r="F143" s="29">
        <v>0</v>
      </c>
      <c r="G143" s="29">
        <v>0</v>
      </c>
      <c r="H143" s="29">
        <v>0</v>
      </c>
      <c r="I143" s="30">
        <v>121</v>
      </c>
      <c r="J143" s="30">
        <v>109</v>
      </c>
      <c r="K143" s="30">
        <v>230</v>
      </c>
    </row>
    <row r="144" spans="1:11" x14ac:dyDescent="0.3">
      <c r="A144" s="27" t="s">
        <v>149</v>
      </c>
      <c r="B144" s="28" t="s">
        <v>16</v>
      </c>
      <c r="C144" s="29">
        <v>25</v>
      </c>
      <c r="D144" s="29">
        <v>34</v>
      </c>
      <c r="E144" s="29">
        <v>59</v>
      </c>
      <c r="F144" s="29">
        <v>0</v>
      </c>
      <c r="G144" s="29">
        <v>0</v>
      </c>
      <c r="H144" s="29">
        <v>0</v>
      </c>
      <c r="I144" s="30">
        <v>25</v>
      </c>
      <c r="J144" s="30">
        <v>34</v>
      </c>
      <c r="K144" s="30">
        <v>59</v>
      </c>
    </row>
    <row r="145" spans="1:12" x14ac:dyDescent="0.3">
      <c r="A145" s="27" t="s">
        <v>150</v>
      </c>
      <c r="B145" s="28" t="s">
        <v>44</v>
      </c>
      <c r="C145" s="29">
        <v>14</v>
      </c>
      <c r="D145" s="29">
        <v>15</v>
      </c>
      <c r="E145" s="29">
        <v>29</v>
      </c>
      <c r="F145" s="29">
        <v>0</v>
      </c>
      <c r="G145" s="29">
        <v>0</v>
      </c>
      <c r="H145" s="29">
        <v>0</v>
      </c>
      <c r="I145" s="30">
        <v>14</v>
      </c>
      <c r="J145" s="30">
        <v>15</v>
      </c>
      <c r="K145" s="30">
        <v>29</v>
      </c>
    </row>
    <row r="146" spans="1:12" s="19" customFormat="1" x14ac:dyDescent="0.3">
      <c r="A146" s="27" t="s">
        <v>151</v>
      </c>
      <c r="B146" s="28" t="s">
        <v>44</v>
      </c>
      <c r="C146" s="29">
        <v>0</v>
      </c>
      <c r="D146" s="29">
        <v>0</v>
      </c>
      <c r="E146" s="29">
        <v>0</v>
      </c>
      <c r="F146" s="29">
        <v>9</v>
      </c>
      <c r="G146" s="29">
        <v>15</v>
      </c>
      <c r="H146" s="29">
        <v>24</v>
      </c>
      <c r="I146" s="30">
        <v>9</v>
      </c>
      <c r="J146" s="30">
        <v>15</v>
      </c>
      <c r="K146" s="30">
        <v>24</v>
      </c>
    </row>
    <row r="147" spans="1:12" x14ac:dyDescent="0.3">
      <c r="A147" s="27" t="s">
        <v>152</v>
      </c>
      <c r="B147" s="28" t="s">
        <v>44</v>
      </c>
      <c r="C147" s="29">
        <v>0</v>
      </c>
      <c r="D147" s="29">
        <v>0</v>
      </c>
      <c r="E147" s="29">
        <v>0</v>
      </c>
      <c r="F147" s="29">
        <v>5</v>
      </c>
      <c r="G147" s="29">
        <v>4</v>
      </c>
      <c r="H147" s="29">
        <v>9</v>
      </c>
      <c r="I147" s="30">
        <v>5</v>
      </c>
      <c r="J147" s="30">
        <v>4</v>
      </c>
      <c r="K147" s="30">
        <v>9</v>
      </c>
    </row>
    <row r="148" spans="1:12" x14ac:dyDescent="0.3">
      <c r="A148" s="32" t="s">
        <v>153</v>
      </c>
      <c r="B148" s="33"/>
      <c r="C148" s="22">
        <v>0</v>
      </c>
      <c r="D148" s="22">
        <v>0</v>
      </c>
      <c r="E148" s="22">
        <v>0</v>
      </c>
      <c r="F148" s="22">
        <v>471</v>
      </c>
      <c r="G148" s="22">
        <v>1125</v>
      </c>
      <c r="H148" s="22">
        <v>1596</v>
      </c>
      <c r="I148" s="22">
        <v>471</v>
      </c>
      <c r="J148" s="22">
        <v>1125</v>
      </c>
      <c r="K148" s="22">
        <v>1596</v>
      </c>
    </row>
    <row r="149" spans="1:12" x14ac:dyDescent="0.3">
      <c r="A149" s="27" t="s">
        <v>154</v>
      </c>
      <c r="B149" s="28"/>
      <c r="C149" s="29">
        <v>0</v>
      </c>
      <c r="D149" s="29">
        <v>0</v>
      </c>
      <c r="E149" s="29">
        <v>0</v>
      </c>
      <c r="F149" s="29">
        <v>7</v>
      </c>
      <c r="G149" s="29">
        <v>23</v>
      </c>
      <c r="H149" s="29">
        <v>30</v>
      </c>
      <c r="I149" s="30">
        <v>7</v>
      </c>
      <c r="J149" s="30">
        <v>23</v>
      </c>
      <c r="K149" s="30">
        <v>30</v>
      </c>
    </row>
    <row r="150" spans="1:12" x14ac:dyDescent="0.3">
      <c r="A150" s="27" t="s">
        <v>155</v>
      </c>
      <c r="B150" s="28"/>
      <c r="C150" s="29">
        <v>0</v>
      </c>
      <c r="D150" s="29">
        <v>0</v>
      </c>
      <c r="E150" s="29">
        <v>0</v>
      </c>
      <c r="F150" s="29">
        <v>86</v>
      </c>
      <c r="G150" s="29">
        <v>119</v>
      </c>
      <c r="H150" s="29">
        <v>205</v>
      </c>
      <c r="I150" s="30">
        <v>86</v>
      </c>
      <c r="J150" s="30">
        <v>119</v>
      </c>
      <c r="K150" s="30">
        <v>205</v>
      </c>
    </row>
    <row r="151" spans="1:12" x14ac:dyDescent="0.3">
      <c r="A151" s="27" t="s">
        <v>156</v>
      </c>
      <c r="B151" s="28"/>
      <c r="C151" s="29">
        <v>0</v>
      </c>
      <c r="D151" s="29">
        <v>0</v>
      </c>
      <c r="E151" s="29">
        <v>0</v>
      </c>
      <c r="F151" s="29">
        <v>169</v>
      </c>
      <c r="G151" s="29">
        <v>469</v>
      </c>
      <c r="H151" s="29">
        <v>638</v>
      </c>
      <c r="I151" s="30">
        <v>169</v>
      </c>
      <c r="J151" s="30">
        <v>469</v>
      </c>
      <c r="K151" s="30">
        <v>638</v>
      </c>
    </row>
    <row r="152" spans="1:12" x14ac:dyDescent="0.3">
      <c r="A152" s="27" t="s">
        <v>157</v>
      </c>
      <c r="B152" s="27"/>
      <c r="C152" s="29">
        <v>0</v>
      </c>
      <c r="D152" s="29">
        <v>0</v>
      </c>
      <c r="E152" s="29">
        <v>0</v>
      </c>
      <c r="F152" s="29">
        <v>209</v>
      </c>
      <c r="G152" s="29">
        <v>514</v>
      </c>
      <c r="H152" s="29">
        <v>723</v>
      </c>
      <c r="I152" s="30">
        <v>209</v>
      </c>
      <c r="J152" s="30">
        <v>514</v>
      </c>
      <c r="K152" s="30">
        <v>723</v>
      </c>
    </row>
    <row r="153" spans="1:12" x14ac:dyDescent="0.3">
      <c r="A153" s="35"/>
      <c r="B153" s="36"/>
      <c r="C153" s="36"/>
      <c r="D153" s="36"/>
      <c r="E153" s="36"/>
      <c r="F153" s="36"/>
      <c r="G153" s="36"/>
      <c r="H153" s="36"/>
      <c r="I153" s="37"/>
      <c r="J153" s="37"/>
      <c r="K153" s="38"/>
    </row>
    <row r="154" spans="1:12" x14ac:dyDescent="0.3">
      <c r="A154" s="39" t="s">
        <v>158</v>
      </c>
      <c r="B154" s="36"/>
      <c r="C154" s="36"/>
      <c r="D154" s="36"/>
      <c r="E154" s="36"/>
      <c r="F154" s="36"/>
      <c r="G154" s="36"/>
      <c r="H154" s="36"/>
      <c r="I154" s="37"/>
      <c r="J154" s="37"/>
      <c r="K154" s="38"/>
    </row>
    <row r="155" spans="1:12" x14ac:dyDescent="0.3">
      <c r="A155" s="40" t="s">
        <v>159</v>
      </c>
      <c r="B155" s="41"/>
      <c r="C155" s="41"/>
      <c r="D155" s="41"/>
      <c r="E155" s="41"/>
      <c r="F155" s="41"/>
      <c r="G155" s="41"/>
      <c r="H155" s="41"/>
      <c r="I155" s="42"/>
      <c r="J155" s="42"/>
      <c r="K155" s="43"/>
      <c r="L155" s="41"/>
    </row>
    <row r="156" spans="1:12" ht="13.95" customHeight="1" x14ac:dyDescent="0.3">
      <c r="A156" s="44" t="s">
        <v>160</v>
      </c>
      <c r="B156" s="45"/>
      <c r="C156" s="46"/>
      <c r="D156" s="46"/>
      <c r="E156" s="46"/>
      <c r="F156" s="46"/>
      <c r="G156" s="46"/>
      <c r="H156" s="46"/>
      <c r="I156" s="46"/>
      <c r="J156" s="46"/>
      <c r="K156" s="47"/>
      <c r="L156" s="41"/>
    </row>
    <row r="157" spans="1:12" ht="13.95" customHeight="1" x14ac:dyDescent="0.3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1"/>
    </row>
    <row r="158" spans="1:12" ht="13.95" customHeight="1" x14ac:dyDescent="0.3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1"/>
    </row>
    <row r="159" spans="1:12" x14ac:dyDescent="0.3">
      <c r="A159" s="41"/>
      <c r="B159" s="41"/>
      <c r="C159" s="41"/>
      <c r="D159" s="41"/>
      <c r="E159" s="41"/>
      <c r="F159" s="41"/>
      <c r="G159" s="41"/>
      <c r="H159" s="41"/>
      <c r="I159" s="42"/>
      <c r="J159" s="42"/>
      <c r="K159" s="42"/>
      <c r="L159" s="41"/>
    </row>
    <row r="160" spans="1:12" x14ac:dyDescent="0.3">
      <c r="A160" s="41"/>
      <c r="B160" s="41"/>
      <c r="C160" s="41"/>
      <c r="D160" s="41"/>
      <c r="E160" s="41"/>
      <c r="F160" s="41"/>
      <c r="G160" s="41"/>
      <c r="H160" s="41"/>
      <c r="I160" s="42"/>
      <c r="J160" s="42"/>
      <c r="K160" s="42"/>
      <c r="L160" s="41"/>
    </row>
  </sheetData>
  <mergeCells count="7">
    <mergeCell ref="A3:K3"/>
    <mergeCell ref="C4:E4"/>
    <mergeCell ref="F4:H4"/>
    <mergeCell ref="I4:K4"/>
    <mergeCell ref="C5:E5"/>
    <mergeCell ref="F5:H5"/>
    <mergeCell ref="I5:K5"/>
  </mergeCells>
  <pageMargins left="0.196527777777778" right="0.196527777777778" top="0.74791666666666701" bottom="0.74791666666666701" header="0.51180555555555496" footer="0.51180555555555496"/>
  <pageSetup paperSize="9" scale="74" firstPageNumber="0" orientation="portrait" horizontalDpi="300" verticalDpi="300" r:id="rId1"/>
  <rowBreaks count="2" manualBreakCount="2">
    <brk id="61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IngCarr21_M-I</vt:lpstr>
      <vt:lpstr>'IngCarr21_M-I'!Títulos_a_imprimir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mnmes</dc:creator>
  <cp:lastModifiedBy>Maria Noel Mesa</cp:lastModifiedBy>
  <cp:revision>1</cp:revision>
  <cp:lastPrinted>2023-09-28T13:08:03Z</cp:lastPrinted>
  <dcterms:created xsi:type="dcterms:W3CDTF">2022-01-25T12:42:32Z</dcterms:created>
  <dcterms:modified xsi:type="dcterms:W3CDTF">2023-09-28T13:08:33Z</dcterms:modified>
  <dc:language>es-UY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